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xr:revisionPtr revIDLastSave="0" documentId="8_{560847FF-2AD9-4C51-B692-FABEF20DA373}" xr6:coauthVersionLast="46" xr6:coauthVersionMax="46" xr10:uidLastSave="{00000000-0000-0000-0000-000000000000}"/>
  <bookViews>
    <workbookView xWindow="-120" yWindow="-120" windowWidth="29040" windowHeight="15840" tabRatio="968" firstSheet="22" activeTab="22" xr2:uid="{00000000-000D-0000-FFFF-FFFF00000000}"/>
  </bookViews>
  <sheets>
    <sheet name="VISU BENDRA" sheetId="30" r:id="rId1"/>
    <sheet name="SB BENDRA" sheetId="19" r:id="rId2"/>
    <sheet name="SB DARZELIS " sheetId="20" r:id="rId3"/>
    <sheet name="SB DARZELIS 2 " sheetId="25" r:id="rId4"/>
    <sheet name="SB GIMNAZIJA" sheetId="21" r:id="rId5"/>
    <sheet name="SB GIMNAZIJA 2" sheetId="22" r:id="rId6"/>
    <sheet name="SB JUD IR PAS" sheetId="23" r:id="rId7"/>
    <sheet name="SB PEZAICIAI" sheetId="24" r:id="rId8"/>
    <sheet name="ML BENDRA" sheetId="2" r:id="rId9"/>
    <sheet name="ML DARZELIS" sheetId="8" r:id="rId10"/>
    <sheet name="ML GIMNAZIJA" sheetId="9" r:id="rId11"/>
    <sheet name="ML JUD IR PAS" sheetId="10" r:id="rId12"/>
    <sheet name="ML PEZAICIAI" sheetId="11" r:id="rId13"/>
    <sheet name="ML COVID BENDRAS" sheetId="3" r:id="rId14"/>
    <sheet name="VBD BENDRA" sheetId="26" r:id="rId15"/>
    <sheet name="VBD COVID BENDRA" sheetId="27" r:id="rId16"/>
    <sheet name="S BENDRA" sheetId="14" r:id="rId17"/>
    <sheet name="S DARZELIS" sheetId="15" r:id="rId18"/>
    <sheet name="S GIMNAZIJA" sheetId="16" r:id="rId19"/>
    <sheet name="S JUD IR PAS" sheetId="17" r:id="rId20"/>
    <sheet name="S PEZAICIAI" sheetId="18" r:id="rId21"/>
    <sheet name="9 Forma" sheetId="43" r:id="rId22"/>
    <sheet name="pazyma prie 9 formos" sheetId="34" r:id="rId23"/>
    <sheet name="Forma S7" sheetId="31" r:id="rId24"/>
    <sheet name="Pažyma apie pajamas už paslauga" sheetId="12" r:id="rId25"/>
    <sheet name="Pažyma sukauptų " sheetId="44" r:id="rId26"/>
    <sheet name="Pažyma sukauptų2" sheetId="45" r:id="rId27"/>
    <sheet name="Pažyma gautinų- gautų" sheetId="42" r:id="rId28"/>
    <sheet name="Pažyma gautų ir gautinų 2" sheetId="41" r:id="rId29"/>
    <sheet name="Kontigentai darzelis" sheetId="35" r:id="rId30"/>
    <sheet name="Kontigentai gimnazija" sheetId="37" r:id="rId31"/>
    <sheet name="Kontigentai jud ir paz" sheetId="36" r:id="rId32"/>
    <sheet name="Kontigentai Pez" sheetId="38" r:id="rId33"/>
    <sheet name="Tikslines lesos" sheetId="39" r:id="rId34"/>
  </sheets>
  <calcPr calcId="181029"/>
</workbook>
</file>

<file path=xl/calcChain.xml><?xml version="1.0" encoding="utf-8"?>
<calcChain xmlns="http://schemas.openxmlformats.org/spreadsheetml/2006/main">
  <c r="D31" i="34" l="1"/>
  <c r="H19" i="45" l="1"/>
  <c r="H22" i="45"/>
  <c r="H25" i="45"/>
  <c r="H29" i="45"/>
  <c r="H33" i="45"/>
  <c r="H37" i="45"/>
  <c r="H41" i="45"/>
  <c r="H46" i="45"/>
  <c r="H20" i="44"/>
  <c r="H25" i="44"/>
  <c r="F41" i="39" l="1"/>
  <c r="F40" i="39"/>
  <c r="F39" i="39"/>
  <c r="F38" i="39"/>
  <c r="F37" i="39"/>
  <c r="F36" i="39"/>
  <c r="F35" i="39"/>
  <c r="F34" i="39"/>
  <c r="F33" i="39"/>
  <c r="I32" i="43" l="1"/>
  <c r="I31" i="43" s="1"/>
  <c r="J32" i="43"/>
  <c r="J31" i="43" s="1"/>
  <c r="K32" i="43"/>
  <c r="K31" i="43" s="1"/>
  <c r="I37" i="43"/>
  <c r="J37" i="43"/>
  <c r="K37" i="43"/>
  <c r="I39" i="43"/>
  <c r="J39" i="43"/>
  <c r="K39" i="43"/>
  <c r="I43" i="43"/>
  <c r="I42" i="43" s="1"/>
  <c r="J43" i="43"/>
  <c r="J42" i="43" s="1"/>
  <c r="K43" i="43"/>
  <c r="K42" i="43" s="1"/>
  <c r="I48" i="43"/>
  <c r="J48" i="43"/>
  <c r="J47" i="43" s="1"/>
  <c r="K48" i="43"/>
  <c r="I51" i="43"/>
  <c r="J51" i="43"/>
  <c r="K51" i="43"/>
  <c r="K47" i="43" s="1"/>
  <c r="I54" i="43"/>
  <c r="J54" i="43"/>
  <c r="K54" i="43"/>
  <c r="I59" i="43"/>
  <c r="J59" i="43"/>
  <c r="K59" i="43"/>
  <c r="I66" i="43"/>
  <c r="J66" i="43"/>
  <c r="J65" i="43" s="1"/>
  <c r="K66" i="43"/>
  <c r="I69" i="43"/>
  <c r="J69" i="43"/>
  <c r="K69" i="43"/>
  <c r="I75" i="43"/>
  <c r="I74" i="43" s="1"/>
  <c r="J75" i="43"/>
  <c r="J74" i="43" s="1"/>
  <c r="K75" i="43"/>
  <c r="K74" i="43" s="1"/>
  <c r="I82" i="43"/>
  <c r="I81" i="43" s="1"/>
  <c r="J82" i="43"/>
  <c r="J81" i="43" s="1"/>
  <c r="K82" i="43"/>
  <c r="K81" i="43" s="1"/>
  <c r="I65" i="43" l="1"/>
  <c r="I47" i="43"/>
  <c r="K65" i="43"/>
  <c r="I30" i="43"/>
  <c r="I90" i="43" s="1"/>
  <c r="J30" i="43"/>
  <c r="J90" i="43" s="1"/>
  <c r="K30" i="43"/>
  <c r="K90" i="43" s="1"/>
  <c r="H18" i="42"/>
  <c r="H20" i="42"/>
  <c r="H24" i="42"/>
  <c r="H26" i="42"/>
  <c r="H28" i="42"/>
  <c r="H18" i="41"/>
  <c r="H20" i="41"/>
  <c r="H22" i="41"/>
  <c r="H24" i="41"/>
  <c r="H26" i="41"/>
  <c r="H30" i="41"/>
  <c r="H33" i="41"/>
  <c r="H36" i="41"/>
  <c r="H40" i="41"/>
  <c r="H42" i="41"/>
  <c r="H44" i="41"/>
  <c r="L20" i="38" l="1"/>
  <c r="S20" i="38"/>
  <c r="L21" i="38"/>
  <c r="S21" i="38"/>
  <c r="L22" i="38"/>
  <c r="S22" i="38"/>
  <c r="L23" i="38"/>
  <c r="S23" i="38"/>
  <c r="L24" i="38"/>
  <c r="S24" i="38"/>
  <c r="L25" i="38"/>
  <c r="S25" i="38"/>
  <c r="L26" i="38"/>
  <c r="S26" i="38"/>
  <c r="L27" i="38"/>
  <c r="S27" i="38"/>
  <c r="L28" i="38"/>
  <c r="S28" i="38"/>
  <c r="L29" i="38"/>
  <c r="S29" i="38"/>
  <c r="L30" i="38"/>
  <c r="S30" i="38"/>
  <c r="L31" i="38"/>
  <c r="S31" i="38"/>
  <c r="L32" i="38"/>
  <c r="S32" i="38"/>
  <c r="L33" i="38"/>
  <c r="S33" i="38"/>
  <c r="B34" i="38"/>
  <c r="C34" i="38"/>
  <c r="D34" i="38"/>
  <c r="E34" i="38"/>
  <c r="F34" i="38"/>
  <c r="G34" i="38"/>
  <c r="H34" i="38"/>
  <c r="I34" i="38"/>
  <c r="J34" i="38"/>
  <c r="K34" i="38"/>
  <c r="M34" i="38"/>
  <c r="N34" i="38"/>
  <c r="O34" i="38"/>
  <c r="P34" i="38"/>
  <c r="Q34" i="38"/>
  <c r="R34" i="38"/>
  <c r="B35" i="38"/>
  <c r="C35" i="38"/>
  <c r="D35" i="38"/>
  <c r="E35" i="38"/>
  <c r="F35" i="38"/>
  <c r="G35" i="38"/>
  <c r="H35" i="38"/>
  <c r="I35" i="38"/>
  <c r="J35" i="38"/>
  <c r="K35" i="38"/>
  <c r="M35" i="38"/>
  <c r="N35" i="38"/>
  <c r="O35" i="38"/>
  <c r="P35" i="38"/>
  <c r="Q35" i="38"/>
  <c r="R35" i="38"/>
  <c r="B36" i="38"/>
  <c r="C36" i="38"/>
  <c r="D36" i="38"/>
  <c r="E36" i="38"/>
  <c r="F36" i="38"/>
  <c r="G36" i="38"/>
  <c r="H36" i="38"/>
  <c r="I36" i="38"/>
  <c r="J36" i="38"/>
  <c r="K36" i="38"/>
  <c r="M36" i="38"/>
  <c r="N36" i="38"/>
  <c r="O36" i="38"/>
  <c r="P36" i="38"/>
  <c r="Q36" i="38"/>
  <c r="R36" i="38"/>
  <c r="B37" i="38"/>
  <c r="C37" i="38"/>
  <c r="D37" i="38"/>
  <c r="E37" i="38"/>
  <c r="F37" i="38"/>
  <c r="G37" i="38"/>
  <c r="H37" i="38"/>
  <c r="I37" i="38"/>
  <c r="J37" i="38"/>
  <c r="K37" i="38"/>
  <c r="M37" i="38"/>
  <c r="N37" i="38"/>
  <c r="O37" i="38"/>
  <c r="P37" i="38"/>
  <c r="Q37" i="38"/>
  <c r="R37" i="38"/>
  <c r="B38" i="38"/>
  <c r="C38" i="38"/>
  <c r="D38" i="38"/>
  <c r="E38" i="38"/>
  <c r="F38" i="38"/>
  <c r="G38" i="38"/>
  <c r="H38" i="38"/>
  <c r="I38" i="38"/>
  <c r="J38" i="38"/>
  <c r="K38" i="38"/>
  <c r="M38" i="38"/>
  <c r="N38" i="38"/>
  <c r="O38" i="38"/>
  <c r="P38" i="38"/>
  <c r="Q38" i="38"/>
  <c r="R38" i="38"/>
  <c r="B39" i="38"/>
  <c r="C39" i="38"/>
  <c r="D39" i="38"/>
  <c r="E39" i="38"/>
  <c r="F39" i="38"/>
  <c r="G39" i="38"/>
  <c r="H39" i="38"/>
  <c r="I39" i="38"/>
  <c r="J39" i="38"/>
  <c r="K39" i="38"/>
  <c r="M39" i="38"/>
  <c r="N39" i="38"/>
  <c r="O39" i="38"/>
  <c r="P39" i="38"/>
  <c r="Q39" i="38"/>
  <c r="R39" i="38"/>
  <c r="L20" i="37"/>
  <c r="S20" i="37"/>
  <c r="L21" i="37"/>
  <c r="S21" i="37"/>
  <c r="L22" i="37"/>
  <c r="S22" i="37"/>
  <c r="L23" i="37"/>
  <c r="S23" i="37"/>
  <c r="L24" i="37"/>
  <c r="S24" i="37"/>
  <c r="L25" i="37"/>
  <c r="S25" i="37"/>
  <c r="L26" i="37"/>
  <c r="S26" i="37"/>
  <c r="L27" i="37"/>
  <c r="S27" i="37"/>
  <c r="L28" i="37"/>
  <c r="S28" i="37"/>
  <c r="L29" i="37"/>
  <c r="S29" i="37"/>
  <c r="L30" i="37"/>
  <c r="S30" i="37"/>
  <c r="L31" i="37"/>
  <c r="S31" i="37"/>
  <c r="L32" i="37"/>
  <c r="S32" i="37"/>
  <c r="L33" i="37"/>
  <c r="S33" i="37"/>
  <c r="B34" i="37"/>
  <c r="C34" i="37"/>
  <c r="D34" i="37"/>
  <c r="E34" i="37"/>
  <c r="F34" i="37"/>
  <c r="G34" i="37"/>
  <c r="H34" i="37"/>
  <c r="I34" i="37"/>
  <c r="J34" i="37"/>
  <c r="K34" i="37"/>
  <c r="M34" i="37"/>
  <c r="N34" i="37"/>
  <c r="O34" i="37"/>
  <c r="P34" i="37"/>
  <c r="Q34" i="37"/>
  <c r="R34" i="37"/>
  <c r="B35" i="37"/>
  <c r="C35" i="37"/>
  <c r="D35" i="37"/>
  <c r="E35" i="37"/>
  <c r="F35" i="37"/>
  <c r="G35" i="37"/>
  <c r="H35" i="37"/>
  <c r="I35" i="37"/>
  <c r="J35" i="37"/>
  <c r="K35" i="37"/>
  <c r="M35" i="37"/>
  <c r="N35" i="37"/>
  <c r="O35" i="37"/>
  <c r="P35" i="37"/>
  <c r="Q35" i="37"/>
  <c r="R35" i="37"/>
  <c r="B36" i="37"/>
  <c r="C36" i="37"/>
  <c r="D36" i="37"/>
  <c r="E36" i="37"/>
  <c r="F36" i="37"/>
  <c r="G36" i="37"/>
  <c r="H36" i="37"/>
  <c r="I36" i="37"/>
  <c r="J36" i="37"/>
  <c r="K36" i="37"/>
  <c r="M36" i="37"/>
  <c r="N36" i="37"/>
  <c r="O36" i="37"/>
  <c r="P36" i="37"/>
  <c r="Q36" i="37"/>
  <c r="R36" i="37"/>
  <c r="B37" i="37"/>
  <c r="C37" i="37"/>
  <c r="D37" i="37"/>
  <c r="E37" i="37"/>
  <c r="F37" i="37"/>
  <c r="G37" i="37"/>
  <c r="H37" i="37"/>
  <c r="I37" i="37"/>
  <c r="J37" i="37"/>
  <c r="K37" i="37"/>
  <c r="M37" i="37"/>
  <c r="N37" i="37"/>
  <c r="O37" i="37"/>
  <c r="P37" i="37"/>
  <c r="Q37" i="37"/>
  <c r="R37" i="37"/>
  <c r="B38" i="37"/>
  <c r="C38" i="37"/>
  <c r="D38" i="37"/>
  <c r="E38" i="37"/>
  <c r="F38" i="37"/>
  <c r="G38" i="37"/>
  <c r="H38" i="37"/>
  <c r="I38" i="37"/>
  <c r="J38" i="37"/>
  <c r="K38" i="37"/>
  <c r="M38" i="37"/>
  <c r="N38" i="37"/>
  <c r="O38" i="37"/>
  <c r="P38" i="37"/>
  <c r="Q38" i="37"/>
  <c r="R38" i="37"/>
  <c r="B39" i="37"/>
  <c r="C39" i="37"/>
  <c r="D39" i="37"/>
  <c r="E39" i="37"/>
  <c r="F39" i="37"/>
  <c r="G39" i="37"/>
  <c r="H39" i="37"/>
  <c r="I39" i="37"/>
  <c r="J39" i="37"/>
  <c r="K39" i="37"/>
  <c r="M39" i="37"/>
  <c r="N39" i="37"/>
  <c r="S39" i="37" s="1"/>
  <c r="O39" i="37"/>
  <c r="P39" i="37"/>
  <c r="Q39" i="37"/>
  <c r="R39" i="37"/>
  <c r="L20" i="36"/>
  <c r="S20" i="36"/>
  <c r="L21" i="36"/>
  <c r="S21" i="36"/>
  <c r="L22" i="36"/>
  <c r="S22" i="36"/>
  <c r="L23" i="36"/>
  <c r="S23" i="36"/>
  <c r="L24" i="36"/>
  <c r="S24" i="36"/>
  <c r="L25" i="36"/>
  <c r="S25" i="36"/>
  <c r="L26" i="36"/>
  <c r="S26" i="36"/>
  <c r="L27" i="36"/>
  <c r="S27" i="36"/>
  <c r="L28" i="36"/>
  <c r="S28" i="36"/>
  <c r="L29" i="36"/>
  <c r="S29" i="36"/>
  <c r="L30" i="36"/>
  <c r="S30" i="36"/>
  <c r="L31" i="36"/>
  <c r="S31" i="36"/>
  <c r="L32" i="36"/>
  <c r="S32" i="36"/>
  <c r="L33" i="36"/>
  <c r="S33" i="36"/>
  <c r="B34" i="36"/>
  <c r="C34" i="36"/>
  <c r="D34" i="36"/>
  <c r="E34" i="36"/>
  <c r="F34" i="36"/>
  <c r="G34" i="36"/>
  <c r="H34" i="36"/>
  <c r="I34" i="36"/>
  <c r="J34" i="36"/>
  <c r="K34" i="36"/>
  <c r="M34" i="36"/>
  <c r="N34" i="36"/>
  <c r="O34" i="36"/>
  <c r="P34" i="36"/>
  <c r="Q34" i="36"/>
  <c r="R34" i="36"/>
  <c r="B35" i="36"/>
  <c r="C35" i="36"/>
  <c r="D35" i="36"/>
  <c r="E35" i="36"/>
  <c r="F35" i="36"/>
  <c r="G35" i="36"/>
  <c r="H35" i="36"/>
  <c r="I35" i="36"/>
  <c r="J35" i="36"/>
  <c r="K35" i="36"/>
  <c r="M35" i="36"/>
  <c r="N35" i="36"/>
  <c r="O35" i="36"/>
  <c r="P35" i="36"/>
  <c r="Q35" i="36"/>
  <c r="R35" i="36"/>
  <c r="B36" i="36"/>
  <c r="C36" i="36"/>
  <c r="D36" i="36"/>
  <c r="E36" i="36"/>
  <c r="F36" i="36"/>
  <c r="G36" i="36"/>
  <c r="H36" i="36"/>
  <c r="I36" i="36"/>
  <c r="J36" i="36"/>
  <c r="K36" i="36"/>
  <c r="M36" i="36"/>
  <c r="N36" i="36"/>
  <c r="O36" i="36"/>
  <c r="P36" i="36"/>
  <c r="Q36" i="36"/>
  <c r="R36" i="36"/>
  <c r="B37" i="36"/>
  <c r="C37" i="36"/>
  <c r="D37" i="36"/>
  <c r="E37" i="36"/>
  <c r="F37" i="36"/>
  <c r="G37" i="36"/>
  <c r="H37" i="36"/>
  <c r="I37" i="36"/>
  <c r="J37" i="36"/>
  <c r="K37" i="36"/>
  <c r="M37" i="36"/>
  <c r="N37" i="36"/>
  <c r="O37" i="36"/>
  <c r="P37" i="36"/>
  <c r="Q37" i="36"/>
  <c r="R37" i="36"/>
  <c r="B38" i="36"/>
  <c r="C38" i="36"/>
  <c r="D38" i="36"/>
  <c r="E38" i="36"/>
  <c r="F38" i="36"/>
  <c r="G38" i="36"/>
  <c r="H38" i="36"/>
  <c r="I38" i="36"/>
  <c r="J38" i="36"/>
  <c r="K38" i="36"/>
  <c r="M38" i="36"/>
  <c r="N38" i="36"/>
  <c r="O38" i="36"/>
  <c r="P38" i="36"/>
  <c r="Q38" i="36"/>
  <c r="R38" i="36"/>
  <c r="B39" i="36"/>
  <c r="C39" i="36"/>
  <c r="D39" i="36"/>
  <c r="E39" i="36"/>
  <c r="F39" i="36"/>
  <c r="G39" i="36"/>
  <c r="H39" i="36"/>
  <c r="I39" i="36"/>
  <c r="J39" i="36"/>
  <c r="K39" i="36"/>
  <c r="M39" i="36"/>
  <c r="N39" i="36"/>
  <c r="O39" i="36"/>
  <c r="P39" i="36"/>
  <c r="Q39" i="36"/>
  <c r="R39" i="36"/>
  <c r="L20" i="35"/>
  <c r="S20" i="35"/>
  <c r="L21" i="35"/>
  <c r="S21" i="35"/>
  <c r="L22" i="35"/>
  <c r="S22" i="35"/>
  <c r="L23" i="35"/>
  <c r="S23" i="35"/>
  <c r="L24" i="35"/>
  <c r="S24" i="35"/>
  <c r="L25" i="35"/>
  <c r="S25" i="35"/>
  <c r="L26" i="35"/>
  <c r="S26" i="35"/>
  <c r="L27" i="35"/>
  <c r="S27" i="35"/>
  <c r="L28" i="35"/>
  <c r="S28" i="35"/>
  <c r="L29" i="35"/>
  <c r="S29" i="35"/>
  <c r="L30" i="35"/>
  <c r="S30" i="35"/>
  <c r="L31" i="35"/>
  <c r="S31" i="35"/>
  <c r="L32" i="35"/>
  <c r="S32" i="35"/>
  <c r="L33" i="35"/>
  <c r="S33" i="35"/>
  <c r="B34" i="35"/>
  <c r="C34" i="35"/>
  <c r="D34" i="35"/>
  <c r="E34" i="35"/>
  <c r="F34" i="35"/>
  <c r="G34" i="35"/>
  <c r="H34" i="35"/>
  <c r="I34" i="35"/>
  <c r="J34" i="35"/>
  <c r="K34" i="35"/>
  <c r="M34" i="35"/>
  <c r="N34" i="35"/>
  <c r="O34" i="35"/>
  <c r="P34" i="35"/>
  <c r="Q34" i="35"/>
  <c r="R34" i="35"/>
  <c r="B35" i="35"/>
  <c r="C35" i="35"/>
  <c r="D35" i="35"/>
  <c r="E35" i="35"/>
  <c r="F35" i="35"/>
  <c r="G35" i="35"/>
  <c r="H35" i="35"/>
  <c r="I35" i="35"/>
  <c r="J35" i="35"/>
  <c r="K35" i="35"/>
  <c r="M35" i="35"/>
  <c r="N35" i="35"/>
  <c r="O35" i="35"/>
  <c r="P35" i="35"/>
  <c r="Q35" i="35"/>
  <c r="R35" i="35"/>
  <c r="B36" i="35"/>
  <c r="C36" i="35"/>
  <c r="D36" i="35"/>
  <c r="E36" i="35"/>
  <c r="F36" i="35"/>
  <c r="G36" i="35"/>
  <c r="H36" i="35"/>
  <c r="I36" i="35"/>
  <c r="J36" i="35"/>
  <c r="K36" i="35"/>
  <c r="M36" i="35"/>
  <c r="N36" i="35"/>
  <c r="O36" i="35"/>
  <c r="P36" i="35"/>
  <c r="Q36" i="35"/>
  <c r="R36" i="35"/>
  <c r="B37" i="35"/>
  <c r="C37" i="35"/>
  <c r="D37" i="35"/>
  <c r="E37" i="35"/>
  <c r="F37" i="35"/>
  <c r="G37" i="35"/>
  <c r="H37" i="35"/>
  <c r="I37" i="35"/>
  <c r="J37" i="35"/>
  <c r="K37" i="35"/>
  <c r="M37" i="35"/>
  <c r="N37" i="35"/>
  <c r="O37" i="35"/>
  <c r="P37" i="35"/>
  <c r="Q37" i="35"/>
  <c r="R37" i="35"/>
  <c r="B38" i="35"/>
  <c r="C38" i="35"/>
  <c r="D38" i="35"/>
  <c r="E38" i="35"/>
  <c r="F38" i="35"/>
  <c r="G38" i="35"/>
  <c r="H38" i="35"/>
  <c r="I38" i="35"/>
  <c r="J38" i="35"/>
  <c r="K38" i="35"/>
  <c r="M38" i="35"/>
  <c r="S38" i="35" s="1"/>
  <c r="N38" i="35"/>
  <c r="O38" i="35"/>
  <c r="P38" i="35"/>
  <c r="Q38" i="35"/>
  <c r="R38" i="35"/>
  <c r="B39" i="35"/>
  <c r="C39" i="35"/>
  <c r="D39" i="35"/>
  <c r="E39" i="35"/>
  <c r="F39" i="35"/>
  <c r="G39" i="35"/>
  <c r="H39" i="35"/>
  <c r="I39" i="35"/>
  <c r="J39" i="35"/>
  <c r="K39" i="35"/>
  <c r="M39" i="35"/>
  <c r="N39" i="35"/>
  <c r="O39" i="35"/>
  <c r="P39" i="35"/>
  <c r="Q39" i="35"/>
  <c r="R39" i="35"/>
  <c r="S39" i="36" l="1"/>
  <c r="L35" i="36"/>
  <c r="L34" i="36"/>
  <c r="L39" i="37"/>
  <c r="S37" i="35"/>
  <c r="S35" i="35"/>
  <c r="S37" i="37"/>
  <c r="S37" i="36"/>
  <c r="S35" i="36"/>
  <c r="S36" i="36"/>
  <c r="S35" i="37"/>
  <c r="L36" i="35"/>
  <c r="L35" i="35"/>
  <c r="S34" i="37"/>
  <c r="S38" i="38"/>
  <c r="S36" i="38"/>
  <c r="S34" i="38"/>
  <c r="L39" i="35"/>
  <c r="S36" i="35"/>
  <c r="L34" i="35"/>
  <c r="S34" i="36"/>
  <c r="L38" i="37"/>
  <c r="L37" i="37"/>
  <c r="L39" i="38"/>
  <c r="S39" i="35"/>
  <c r="L37" i="35"/>
  <c r="S34" i="35"/>
  <c r="L39" i="36"/>
  <c r="L38" i="36"/>
  <c r="S38" i="37"/>
  <c r="S39" i="38"/>
  <c r="S37" i="38"/>
  <c r="L37" i="38"/>
  <c r="S35" i="38"/>
  <c r="L35" i="38"/>
  <c r="L38" i="35"/>
  <c r="S38" i="36"/>
  <c r="L37" i="36"/>
  <c r="L36" i="36"/>
  <c r="S36" i="37"/>
  <c r="L36" i="37"/>
  <c r="L35" i="37"/>
  <c r="L34" i="37"/>
  <c r="L38" i="38"/>
  <c r="L36" i="38"/>
  <c r="L34" i="38"/>
  <c r="C20" i="34"/>
  <c r="C31" i="34" s="1"/>
  <c r="E31" i="34"/>
  <c r="F31" i="34"/>
  <c r="G31" i="34"/>
  <c r="H31" i="34"/>
  <c r="G22" i="31" l="1"/>
  <c r="E23" i="31"/>
  <c r="G23" i="31"/>
  <c r="G27" i="31" s="1"/>
  <c r="C27" i="31"/>
  <c r="D27" i="31"/>
  <c r="E27" i="31"/>
  <c r="F27" i="31"/>
  <c r="I34" i="30" l="1"/>
  <c r="J34" i="30"/>
  <c r="J33" i="30" s="1"/>
  <c r="J32" i="30" s="1"/>
  <c r="K34" i="30"/>
  <c r="K33" i="30" s="1"/>
  <c r="K32" i="30" s="1"/>
  <c r="L34" i="30"/>
  <c r="L33" i="30" s="1"/>
  <c r="L32" i="30" s="1"/>
  <c r="I36" i="30"/>
  <c r="J36" i="30"/>
  <c r="K36" i="30"/>
  <c r="L36" i="30"/>
  <c r="I40" i="30"/>
  <c r="I39" i="30" s="1"/>
  <c r="I38" i="30" s="1"/>
  <c r="J40" i="30"/>
  <c r="J39" i="30" s="1"/>
  <c r="J38" i="30" s="1"/>
  <c r="K40" i="30"/>
  <c r="K39" i="30" s="1"/>
  <c r="K38" i="30" s="1"/>
  <c r="L40" i="30"/>
  <c r="L39" i="30" s="1"/>
  <c r="L38" i="30" s="1"/>
  <c r="I45" i="30"/>
  <c r="I44" i="30" s="1"/>
  <c r="I43" i="30" s="1"/>
  <c r="I42" i="30" s="1"/>
  <c r="J45" i="30"/>
  <c r="J44" i="30" s="1"/>
  <c r="J43" i="30" s="1"/>
  <c r="J42" i="30" s="1"/>
  <c r="K45" i="30"/>
  <c r="K44" i="30" s="1"/>
  <c r="K43" i="30" s="1"/>
  <c r="K42" i="30" s="1"/>
  <c r="L45" i="30"/>
  <c r="L44" i="30" s="1"/>
  <c r="L43" i="30" s="1"/>
  <c r="L42" i="30" s="1"/>
  <c r="I64" i="30"/>
  <c r="I63" i="30" s="1"/>
  <c r="J64" i="30"/>
  <c r="J63" i="30" s="1"/>
  <c r="K64" i="30"/>
  <c r="K63" i="30" s="1"/>
  <c r="L64" i="30"/>
  <c r="L63" i="30" s="1"/>
  <c r="I69" i="30"/>
  <c r="I68" i="30" s="1"/>
  <c r="J69" i="30"/>
  <c r="J68" i="30" s="1"/>
  <c r="K69" i="30"/>
  <c r="K68" i="30" s="1"/>
  <c r="L69" i="30"/>
  <c r="L68" i="30" s="1"/>
  <c r="I74" i="30"/>
  <c r="I73" i="30" s="1"/>
  <c r="J74" i="30"/>
  <c r="J73" i="30" s="1"/>
  <c r="K74" i="30"/>
  <c r="K73" i="30" s="1"/>
  <c r="L74" i="30"/>
  <c r="L73" i="30" s="1"/>
  <c r="I80" i="30"/>
  <c r="I79" i="30" s="1"/>
  <c r="I78" i="30" s="1"/>
  <c r="J80" i="30"/>
  <c r="J79" i="30" s="1"/>
  <c r="J78" i="30" s="1"/>
  <c r="K80" i="30"/>
  <c r="K79" i="30" s="1"/>
  <c r="K78" i="30" s="1"/>
  <c r="L80" i="30"/>
  <c r="L79" i="30" s="1"/>
  <c r="L78" i="30" s="1"/>
  <c r="I85" i="30"/>
  <c r="I84" i="30" s="1"/>
  <c r="I83" i="30" s="1"/>
  <c r="I82" i="30" s="1"/>
  <c r="J85" i="30"/>
  <c r="J84" i="30" s="1"/>
  <c r="J83" i="30" s="1"/>
  <c r="J82" i="30" s="1"/>
  <c r="K85" i="30"/>
  <c r="K84" i="30" s="1"/>
  <c r="K83" i="30" s="1"/>
  <c r="K82" i="30" s="1"/>
  <c r="L85" i="30"/>
  <c r="L84" i="30" s="1"/>
  <c r="L83" i="30" s="1"/>
  <c r="L82" i="30" s="1"/>
  <c r="I92" i="30"/>
  <c r="I91" i="30" s="1"/>
  <c r="I90" i="30" s="1"/>
  <c r="J92" i="30"/>
  <c r="J91" i="30" s="1"/>
  <c r="J90" i="30" s="1"/>
  <c r="K92" i="30"/>
  <c r="K91" i="30" s="1"/>
  <c r="K90" i="30" s="1"/>
  <c r="L92" i="30"/>
  <c r="L91" i="30" s="1"/>
  <c r="L90" i="30" s="1"/>
  <c r="I97" i="30"/>
  <c r="I96" i="30" s="1"/>
  <c r="I95" i="30" s="1"/>
  <c r="J97" i="30"/>
  <c r="J96" i="30" s="1"/>
  <c r="J95" i="30" s="1"/>
  <c r="K97" i="30"/>
  <c r="K96" i="30" s="1"/>
  <c r="K95" i="30" s="1"/>
  <c r="L97" i="30"/>
  <c r="L96" i="30" s="1"/>
  <c r="L95" i="30" s="1"/>
  <c r="I102" i="30"/>
  <c r="I101" i="30" s="1"/>
  <c r="I100" i="30" s="1"/>
  <c r="J102" i="30"/>
  <c r="J101" i="30" s="1"/>
  <c r="J100" i="30" s="1"/>
  <c r="K102" i="30"/>
  <c r="K101" i="30" s="1"/>
  <c r="K100" i="30" s="1"/>
  <c r="L102" i="30"/>
  <c r="L101" i="30" s="1"/>
  <c r="L100" i="30" s="1"/>
  <c r="I106" i="30"/>
  <c r="I105" i="30" s="1"/>
  <c r="J106" i="30"/>
  <c r="J105" i="30" s="1"/>
  <c r="K106" i="30"/>
  <c r="K105" i="30" s="1"/>
  <c r="L106" i="30"/>
  <c r="L105" i="30" s="1"/>
  <c r="I112" i="30"/>
  <c r="I111" i="30" s="1"/>
  <c r="I110" i="30" s="1"/>
  <c r="J112" i="30"/>
  <c r="J111" i="30" s="1"/>
  <c r="J110" i="30" s="1"/>
  <c r="K112" i="30"/>
  <c r="K111" i="30" s="1"/>
  <c r="K110" i="30" s="1"/>
  <c r="L112" i="30"/>
  <c r="L111" i="30" s="1"/>
  <c r="L110" i="30" s="1"/>
  <c r="I117" i="30"/>
  <c r="I116" i="30" s="1"/>
  <c r="I115" i="30" s="1"/>
  <c r="J117" i="30"/>
  <c r="J116" i="30" s="1"/>
  <c r="J115" i="30" s="1"/>
  <c r="K117" i="30"/>
  <c r="K116" i="30" s="1"/>
  <c r="K115" i="30" s="1"/>
  <c r="L117" i="30"/>
  <c r="L116" i="30" s="1"/>
  <c r="L115" i="30" s="1"/>
  <c r="I121" i="30"/>
  <c r="I120" i="30" s="1"/>
  <c r="I119" i="30" s="1"/>
  <c r="J121" i="30"/>
  <c r="J120" i="30" s="1"/>
  <c r="J119" i="30" s="1"/>
  <c r="K121" i="30"/>
  <c r="K120" i="30" s="1"/>
  <c r="K119" i="30" s="1"/>
  <c r="L121" i="30"/>
  <c r="L120" i="30" s="1"/>
  <c r="L119" i="30" s="1"/>
  <c r="I125" i="30"/>
  <c r="I124" i="30" s="1"/>
  <c r="I123" i="30" s="1"/>
  <c r="J125" i="30"/>
  <c r="J124" i="30" s="1"/>
  <c r="J123" i="30" s="1"/>
  <c r="K125" i="30"/>
  <c r="K124" i="30" s="1"/>
  <c r="K123" i="30" s="1"/>
  <c r="L125" i="30"/>
  <c r="L124" i="30" s="1"/>
  <c r="L123" i="30" s="1"/>
  <c r="I129" i="30"/>
  <c r="I128" i="30" s="1"/>
  <c r="I127" i="30" s="1"/>
  <c r="J129" i="30"/>
  <c r="J128" i="30" s="1"/>
  <c r="J127" i="30" s="1"/>
  <c r="K129" i="30"/>
  <c r="K128" i="30" s="1"/>
  <c r="K127" i="30" s="1"/>
  <c r="L129" i="30"/>
  <c r="L128" i="30" s="1"/>
  <c r="L127" i="30" s="1"/>
  <c r="I134" i="30"/>
  <c r="I133" i="30" s="1"/>
  <c r="I132" i="30" s="1"/>
  <c r="J134" i="30"/>
  <c r="J133" i="30" s="1"/>
  <c r="J132" i="30" s="1"/>
  <c r="K134" i="30"/>
  <c r="K133" i="30" s="1"/>
  <c r="K132" i="30" s="1"/>
  <c r="L134" i="30"/>
  <c r="L133" i="30" s="1"/>
  <c r="L132" i="30" s="1"/>
  <c r="I139" i="30"/>
  <c r="I138" i="30" s="1"/>
  <c r="I137" i="30" s="1"/>
  <c r="J139" i="30"/>
  <c r="J138" i="30" s="1"/>
  <c r="J137" i="30" s="1"/>
  <c r="K139" i="30"/>
  <c r="K138" i="30" s="1"/>
  <c r="K137" i="30" s="1"/>
  <c r="L139" i="30"/>
  <c r="L138" i="30" s="1"/>
  <c r="L137" i="30" s="1"/>
  <c r="I143" i="30"/>
  <c r="I142" i="30" s="1"/>
  <c r="J143" i="30"/>
  <c r="J142" i="30" s="1"/>
  <c r="K143" i="30"/>
  <c r="K142" i="30" s="1"/>
  <c r="L143" i="30"/>
  <c r="L142" i="30" s="1"/>
  <c r="I147" i="30"/>
  <c r="I146" i="30" s="1"/>
  <c r="I145" i="30" s="1"/>
  <c r="J147" i="30"/>
  <c r="J146" i="30" s="1"/>
  <c r="J145" i="30" s="1"/>
  <c r="K147" i="30"/>
  <c r="K146" i="30" s="1"/>
  <c r="K145" i="30" s="1"/>
  <c r="L147" i="30"/>
  <c r="L146" i="30" s="1"/>
  <c r="L145" i="30" s="1"/>
  <c r="I153" i="30"/>
  <c r="I152" i="30" s="1"/>
  <c r="J153" i="30"/>
  <c r="J152" i="30" s="1"/>
  <c r="K153" i="30"/>
  <c r="K152" i="30" s="1"/>
  <c r="L153" i="30"/>
  <c r="L152" i="30" s="1"/>
  <c r="I158" i="30"/>
  <c r="I157" i="30" s="1"/>
  <c r="J158" i="30"/>
  <c r="J157" i="30" s="1"/>
  <c r="K158" i="30"/>
  <c r="K157" i="30" s="1"/>
  <c r="L158" i="30"/>
  <c r="L157" i="30" s="1"/>
  <c r="I163" i="30"/>
  <c r="I162" i="30" s="1"/>
  <c r="I161" i="30" s="1"/>
  <c r="J163" i="30"/>
  <c r="J162" i="30" s="1"/>
  <c r="J161" i="30" s="1"/>
  <c r="K163" i="30"/>
  <c r="K162" i="30" s="1"/>
  <c r="K161" i="30" s="1"/>
  <c r="L163" i="30"/>
  <c r="L162" i="30" s="1"/>
  <c r="L161" i="30" s="1"/>
  <c r="I167" i="30"/>
  <c r="I166" i="30" s="1"/>
  <c r="J167" i="30"/>
  <c r="J166" i="30" s="1"/>
  <c r="K167" i="30"/>
  <c r="K166" i="30" s="1"/>
  <c r="L167" i="30"/>
  <c r="L166" i="30" s="1"/>
  <c r="I172" i="30"/>
  <c r="I171" i="30" s="1"/>
  <c r="J172" i="30"/>
  <c r="J171" i="30" s="1"/>
  <c r="K172" i="30"/>
  <c r="K171" i="30" s="1"/>
  <c r="L172" i="30"/>
  <c r="L171" i="30" s="1"/>
  <c r="I180" i="30"/>
  <c r="I179" i="30" s="1"/>
  <c r="J180" i="30"/>
  <c r="J179" i="30" s="1"/>
  <c r="K180" i="30"/>
  <c r="K179" i="30" s="1"/>
  <c r="L180" i="30"/>
  <c r="L179" i="30" s="1"/>
  <c r="I183" i="30"/>
  <c r="I182" i="30" s="1"/>
  <c r="J183" i="30"/>
  <c r="J182" i="30" s="1"/>
  <c r="K183" i="30"/>
  <c r="K182" i="30" s="1"/>
  <c r="L183" i="30"/>
  <c r="L182" i="30" s="1"/>
  <c r="I188" i="30"/>
  <c r="I187" i="30" s="1"/>
  <c r="J188" i="30"/>
  <c r="J187" i="30" s="1"/>
  <c r="K188" i="30"/>
  <c r="K187" i="30" s="1"/>
  <c r="L188" i="30"/>
  <c r="L187" i="30" s="1"/>
  <c r="M188" i="30"/>
  <c r="N188" i="30"/>
  <c r="O188" i="30"/>
  <c r="P188" i="30"/>
  <c r="I194" i="30"/>
  <c r="I193" i="30" s="1"/>
  <c r="J194" i="30"/>
  <c r="J193" i="30" s="1"/>
  <c r="K194" i="30"/>
  <c r="K193" i="30" s="1"/>
  <c r="L194" i="30"/>
  <c r="L193" i="30" s="1"/>
  <c r="I199" i="30"/>
  <c r="I198" i="30" s="1"/>
  <c r="J199" i="30"/>
  <c r="J198" i="30" s="1"/>
  <c r="K199" i="30"/>
  <c r="K198" i="30" s="1"/>
  <c r="L199" i="30"/>
  <c r="L198" i="30" s="1"/>
  <c r="I203" i="30"/>
  <c r="I202" i="30" s="1"/>
  <c r="I201" i="30" s="1"/>
  <c r="J203" i="30"/>
  <c r="J202" i="30" s="1"/>
  <c r="J201" i="30" s="1"/>
  <c r="K203" i="30"/>
  <c r="K202" i="30" s="1"/>
  <c r="K201" i="30" s="1"/>
  <c r="L203" i="30"/>
  <c r="L202" i="30" s="1"/>
  <c r="L201" i="30" s="1"/>
  <c r="I210" i="30"/>
  <c r="I209" i="30" s="1"/>
  <c r="J210" i="30"/>
  <c r="J209" i="30" s="1"/>
  <c r="K210" i="30"/>
  <c r="K209" i="30" s="1"/>
  <c r="L210" i="30"/>
  <c r="L209" i="30" s="1"/>
  <c r="I213" i="30"/>
  <c r="I212" i="30" s="1"/>
  <c r="J213" i="30"/>
  <c r="J212" i="30" s="1"/>
  <c r="K213" i="30"/>
  <c r="K212" i="30" s="1"/>
  <c r="L213" i="30"/>
  <c r="L212" i="30" s="1"/>
  <c r="I222" i="30"/>
  <c r="I221" i="30" s="1"/>
  <c r="I220" i="30" s="1"/>
  <c r="J222" i="30"/>
  <c r="J221" i="30" s="1"/>
  <c r="J220" i="30" s="1"/>
  <c r="K222" i="30"/>
  <c r="K221" i="30" s="1"/>
  <c r="K220" i="30" s="1"/>
  <c r="L222" i="30"/>
  <c r="L221" i="30" s="1"/>
  <c r="L220" i="30" s="1"/>
  <c r="I226" i="30"/>
  <c r="I225" i="30" s="1"/>
  <c r="I224" i="30" s="1"/>
  <c r="J226" i="30"/>
  <c r="J225" i="30" s="1"/>
  <c r="J224" i="30" s="1"/>
  <c r="K226" i="30"/>
  <c r="K225" i="30" s="1"/>
  <c r="K224" i="30" s="1"/>
  <c r="L226" i="30"/>
  <c r="L225" i="30" s="1"/>
  <c r="L224" i="30" s="1"/>
  <c r="I233" i="30"/>
  <c r="I232" i="30" s="1"/>
  <c r="J233" i="30"/>
  <c r="J232" i="30" s="1"/>
  <c r="K233" i="30"/>
  <c r="K232" i="30" s="1"/>
  <c r="L233" i="30"/>
  <c r="L232" i="30" s="1"/>
  <c r="I235" i="30"/>
  <c r="J235" i="30"/>
  <c r="K235" i="30"/>
  <c r="L235" i="30"/>
  <c r="I238" i="30"/>
  <c r="J238" i="30"/>
  <c r="K238" i="30"/>
  <c r="L238" i="30"/>
  <c r="I242" i="30"/>
  <c r="I241" i="30" s="1"/>
  <c r="J242" i="30"/>
  <c r="J241" i="30" s="1"/>
  <c r="K242" i="30"/>
  <c r="K241" i="30" s="1"/>
  <c r="L242" i="30"/>
  <c r="L241" i="30" s="1"/>
  <c r="I246" i="30"/>
  <c r="I245" i="30" s="1"/>
  <c r="J246" i="30"/>
  <c r="J245" i="30" s="1"/>
  <c r="K246" i="30"/>
  <c r="K245" i="30" s="1"/>
  <c r="L246" i="30"/>
  <c r="L245" i="30" s="1"/>
  <c r="I250" i="30"/>
  <c r="I249" i="30" s="1"/>
  <c r="J250" i="30"/>
  <c r="J249" i="30" s="1"/>
  <c r="K250" i="30"/>
  <c r="K249" i="30" s="1"/>
  <c r="L250" i="30"/>
  <c r="L249" i="30" s="1"/>
  <c r="I254" i="30"/>
  <c r="I253" i="30" s="1"/>
  <c r="J254" i="30"/>
  <c r="J253" i="30" s="1"/>
  <c r="K254" i="30"/>
  <c r="K253" i="30" s="1"/>
  <c r="L254" i="30"/>
  <c r="L253" i="30" s="1"/>
  <c r="I257" i="30"/>
  <c r="I256" i="30" s="1"/>
  <c r="J257" i="30"/>
  <c r="J256" i="30" s="1"/>
  <c r="K257" i="30"/>
  <c r="K256" i="30" s="1"/>
  <c r="L257" i="30"/>
  <c r="L256" i="30" s="1"/>
  <c r="I260" i="30"/>
  <c r="I259" i="30" s="1"/>
  <c r="J260" i="30"/>
  <c r="J259" i="30" s="1"/>
  <c r="K260" i="30"/>
  <c r="K259" i="30" s="1"/>
  <c r="L260" i="30"/>
  <c r="L259" i="30" s="1"/>
  <c r="I265" i="30"/>
  <c r="I264" i="30" s="1"/>
  <c r="J265" i="30"/>
  <c r="J264" i="30" s="1"/>
  <c r="K265" i="30"/>
  <c r="K264" i="30" s="1"/>
  <c r="L265" i="30"/>
  <c r="L264" i="30" s="1"/>
  <c r="I267" i="30"/>
  <c r="J267" i="30"/>
  <c r="K267" i="30"/>
  <c r="L267" i="30"/>
  <c r="I270" i="30"/>
  <c r="J270" i="30"/>
  <c r="K270" i="30"/>
  <c r="L270" i="30"/>
  <c r="I274" i="30"/>
  <c r="I273" i="30" s="1"/>
  <c r="J274" i="30"/>
  <c r="J273" i="30" s="1"/>
  <c r="K274" i="30"/>
  <c r="K273" i="30" s="1"/>
  <c r="L274" i="30"/>
  <c r="L273" i="30" s="1"/>
  <c r="I278" i="30"/>
  <c r="I277" i="30" s="1"/>
  <c r="J278" i="30"/>
  <c r="J277" i="30" s="1"/>
  <c r="K278" i="30"/>
  <c r="K277" i="30" s="1"/>
  <c r="L278" i="30"/>
  <c r="L277" i="30" s="1"/>
  <c r="I282" i="30"/>
  <c r="I281" i="30" s="1"/>
  <c r="J282" i="30"/>
  <c r="J281" i="30" s="1"/>
  <c r="K282" i="30"/>
  <c r="K281" i="30" s="1"/>
  <c r="L282" i="30"/>
  <c r="L281" i="30" s="1"/>
  <c r="I286" i="30"/>
  <c r="I285" i="30" s="1"/>
  <c r="J286" i="30"/>
  <c r="J285" i="30" s="1"/>
  <c r="K286" i="30"/>
  <c r="K285" i="30" s="1"/>
  <c r="L286" i="30"/>
  <c r="L285" i="30" s="1"/>
  <c r="I289" i="30"/>
  <c r="I288" i="30" s="1"/>
  <c r="J289" i="30"/>
  <c r="J288" i="30" s="1"/>
  <c r="K289" i="30"/>
  <c r="K288" i="30" s="1"/>
  <c r="L289" i="30"/>
  <c r="L288" i="30" s="1"/>
  <c r="I292" i="30"/>
  <c r="I291" i="30" s="1"/>
  <c r="J292" i="30"/>
  <c r="J291" i="30" s="1"/>
  <c r="K292" i="30"/>
  <c r="K291" i="30" s="1"/>
  <c r="L292" i="30"/>
  <c r="L291" i="30" s="1"/>
  <c r="I298" i="30"/>
  <c r="J298" i="30"/>
  <c r="K298" i="30"/>
  <c r="L298" i="30"/>
  <c r="I300" i="30"/>
  <c r="J300" i="30"/>
  <c r="K300" i="30"/>
  <c r="L300" i="30"/>
  <c r="I303" i="30"/>
  <c r="J303" i="30"/>
  <c r="K303" i="30"/>
  <c r="L303" i="30"/>
  <c r="I307" i="30"/>
  <c r="I306" i="30" s="1"/>
  <c r="J307" i="30"/>
  <c r="J306" i="30" s="1"/>
  <c r="K307" i="30"/>
  <c r="K306" i="30" s="1"/>
  <c r="L307" i="30"/>
  <c r="L306" i="30" s="1"/>
  <c r="I311" i="30"/>
  <c r="I310" i="30" s="1"/>
  <c r="J311" i="30"/>
  <c r="J310" i="30" s="1"/>
  <c r="K311" i="30"/>
  <c r="K310" i="30" s="1"/>
  <c r="L311" i="30"/>
  <c r="L310" i="30" s="1"/>
  <c r="I315" i="30"/>
  <c r="I314" i="30" s="1"/>
  <c r="J315" i="30"/>
  <c r="J314" i="30" s="1"/>
  <c r="K315" i="30"/>
  <c r="K314" i="30" s="1"/>
  <c r="L315" i="30"/>
  <c r="L314" i="30" s="1"/>
  <c r="I319" i="30"/>
  <c r="I318" i="30" s="1"/>
  <c r="J319" i="30"/>
  <c r="J318" i="30" s="1"/>
  <c r="K319" i="30"/>
  <c r="K318" i="30" s="1"/>
  <c r="L319" i="30"/>
  <c r="L318" i="30" s="1"/>
  <c r="I322" i="30"/>
  <c r="I321" i="30" s="1"/>
  <c r="J322" i="30"/>
  <c r="J321" i="30" s="1"/>
  <c r="K322" i="30"/>
  <c r="K321" i="30" s="1"/>
  <c r="L322" i="30"/>
  <c r="L321" i="30" s="1"/>
  <c r="I325" i="30"/>
  <c r="I324" i="30" s="1"/>
  <c r="J325" i="30"/>
  <c r="J324" i="30" s="1"/>
  <c r="K325" i="30"/>
  <c r="K324" i="30" s="1"/>
  <c r="L325" i="30"/>
  <c r="L324" i="30" s="1"/>
  <c r="I330" i="30"/>
  <c r="I329" i="30" s="1"/>
  <c r="J330" i="30"/>
  <c r="J329" i="30" s="1"/>
  <c r="K330" i="30"/>
  <c r="K329" i="30" s="1"/>
  <c r="L330" i="30"/>
  <c r="L329" i="30" s="1"/>
  <c r="I332" i="30"/>
  <c r="J332" i="30"/>
  <c r="K332" i="30"/>
  <c r="L332" i="30"/>
  <c r="I335" i="30"/>
  <c r="J335" i="30"/>
  <c r="K335" i="30"/>
  <c r="L335" i="30"/>
  <c r="K338" i="30"/>
  <c r="I339" i="30"/>
  <c r="I338" i="30" s="1"/>
  <c r="J339" i="30"/>
  <c r="J338" i="30" s="1"/>
  <c r="K339" i="30"/>
  <c r="L339" i="30"/>
  <c r="L338" i="30" s="1"/>
  <c r="J342" i="30"/>
  <c r="I343" i="30"/>
  <c r="I342" i="30" s="1"/>
  <c r="J343" i="30"/>
  <c r="K343" i="30"/>
  <c r="K342" i="30" s="1"/>
  <c r="L343" i="30"/>
  <c r="L342" i="30" s="1"/>
  <c r="I347" i="30"/>
  <c r="I346" i="30" s="1"/>
  <c r="J347" i="30"/>
  <c r="J346" i="30" s="1"/>
  <c r="K347" i="30"/>
  <c r="K346" i="30" s="1"/>
  <c r="L347" i="30"/>
  <c r="L346" i="30" s="1"/>
  <c r="I351" i="30"/>
  <c r="I350" i="30" s="1"/>
  <c r="J351" i="30"/>
  <c r="J350" i="30" s="1"/>
  <c r="K351" i="30"/>
  <c r="K350" i="30" s="1"/>
  <c r="L351" i="30"/>
  <c r="L350" i="30" s="1"/>
  <c r="I354" i="30"/>
  <c r="I353" i="30" s="1"/>
  <c r="J354" i="30"/>
  <c r="J353" i="30" s="1"/>
  <c r="K354" i="30"/>
  <c r="K353" i="30" s="1"/>
  <c r="L354" i="30"/>
  <c r="L353" i="30" s="1"/>
  <c r="I357" i="30"/>
  <c r="I356" i="30" s="1"/>
  <c r="J357" i="30"/>
  <c r="J356" i="30" s="1"/>
  <c r="K357" i="30"/>
  <c r="K356" i="30" s="1"/>
  <c r="L357" i="30"/>
  <c r="L356" i="30" s="1"/>
  <c r="I34" i="27"/>
  <c r="J34" i="27"/>
  <c r="J33" i="27" s="1"/>
  <c r="J32" i="27" s="1"/>
  <c r="K34" i="27"/>
  <c r="K33" i="27" s="1"/>
  <c r="K32" i="27" s="1"/>
  <c r="L34" i="27"/>
  <c r="L33" i="27" s="1"/>
  <c r="L32" i="27" s="1"/>
  <c r="I36" i="27"/>
  <c r="J36" i="27"/>
  <c r="K36" i="27"/>
  <c r="L36" i="27"/>
  <c r="I40" i="27"/>
  <c r="I39" i="27" s="1"/>
  <c r="I38" i="27" s="1"/>
  <c r="J40" i="27"/>
  <c r="J39" i="27" s="1"/>
  <c r="J38" i="27" s="1"/>
  <c r="K40" i="27"/>
  <c r="K39" i="27" s="1"/>
  <c r="K38" i="27" s="1"/>
  <c r="L40" i="27"/>
  <c r="L39" i="27" s="1"/>
  <c r="L38" i="27" s="1"/>
  <c r="I45" i="27"/>
  <c r="I44" i="27" s="1"/>
  <c r="I43" i="27" s="1"/>
  <c r="I42" i="27" s="1"/>
  <c r="J45" i="27"/>
  <c r="J44" i="27" s="1"/>
  <c r="J43" i="27" s="1"/>
  <c r="J42" i="27" s="1"/>
  <c r="K45" i="27"/>
  <c r="K44" i="27" s="1"/>
  <c r="K43" i="27" s="1"/>
  <c r="K42" i="27" s="1"/>
  <c r="L45" i="27"/>
  <c r="L44" i="27" s="1"/>
  <c r="L43" i="27" s="1"/>
  <c r="L42" i="27" s="1"/>
  <c r="I64" i="27"/>
  <c r="I63" i="27" s="1"/>
  <c r="J64" i="27"/>
  <c r="J63" i="27" s="1"/>
  <c r="K64" i="27"/>
  <c r="K63" i="27" s="1"/>
  <c r="L64" i="27"/>
  <c r="L63" i="27" s="1"/>
  <c r="I69" i="27"/>
  <c r="I68" i="27" s="1"/>
  <c r="J69" i="27"/>
  <c r="J68" i="27" s="1"/>
  <c r="K69" i="27"/>
  <c r="K68" i="27" s="1"/>
  <c r="L69" i="27"/>
  <c r="L68" i="27" s="1"/>
  <c r="I74" i="27"/>
  <c r="I73" i="27" s="1"/>
  <c r="J74" i="27"/>
  <c r="J73" i="27" s="1"/>
  <c r="K74" i="27"/>
  <c r="K73" i="27" s="1"/>
  <c r="L74" i="27"/>
  <c r="L73" i="27" s="1"/>
  <c r="I80" i="27"/>
  <c r="I79" i="27" s="1"/>
  <c r="I78" i="27" s="1"/>
  <c r="J80" i="27"/>
  <c r="J79" i="27" s="1"/>
  <c r="J78" i="27" s="1"/>
  <c r="K80" i="27"/>
  <c r="K79" i="27" s="1"/>
  <c r="K78" i="27" s="1"/>
  <c r="L80" i="27"/>
  <c r="L79" i="27" s="1"/>
  <c r="L78" i="27" s="1"/>
  <c r="I85" i="27"/>
  <c r="I84" i="27" s="1"/>
  <c r="I83" i="27" s="1"/>
  <c r="I82" i="27" s="1"/>
  <c r="J85" i="27"/>
  <c r="J84" i="27" s="1"/>
  <c r="J83" i="27" s="1"/>
  <c r="J82" i="27" s="1"/>
  <c r="K85" i="27"/>
  <c r="K84" i="27" s="1"/>
  <c r="K83" i="27" s="1"/>
  <c r="K82" i="27" s="1"/>
  <c r="L85" i="27"/>
  <c r="L84" i="27" s="1"/>
  <c r="L83" i="27" s="1"/>
  <c r="L82" i="27" s="1"/>
  <c r="I92" i="27"/>
  <c r="I91" i="27" s="1"/>
  <c r="I90" i="27" s="1"/>
  <c r="J92" i="27"/>
  <c r="J91" i="27" s="1"/>
  <c r="J90" i="27" s="1"/>
  <c r="K92" i="27"/>
  <c r="K91" i="27" s="1"/>
  <c r="K90" i="27" s="1"/>
  <c r="L92" i="27"/>
  <c r="L91" i="27" s="1"/>
  <c r="L90" i="27" s="1"/>
  <c r="I97" i="27"/>
  <c r="I96" i="27" s="1"/>
  <c r="I95" i="27" s="1"/>
  <c r="J97" i="27"/>
  <c r="J96" i="27" s="1"/>
  <c r="J95" i="27" s="1"/>
  <c r="K97" i="27"/>
  <c r="K96" i="27" s="1"/>
  <c r="K95" i="27" s="1"/>
  <c r="L97" i="27"/>
  <c r="L96" i="27" s="1"/>
  <c r="L95" i="27" s="1"/>
  <c r="I102" i="27"/>
  <c r="I101" i="27" s="1"/>
  <c r="I100" i="27" s="1"/>
  <c r="J102" i="27"/>
  <c r="J101" i="27" s="1"/>
  <c r="J100" i="27" s="1"/>
  <c r="K102" i="27"/>
  <c r="K101" i="27" s="1"/>
  <c r="K100" i="27" s="1"/>
  <c r="L102" i="27"/>
  <c r="L101" i="27" s="1"/>
  <c r="L100" i="27" s="1"/>
  <c r="I106" i="27"/>
  <c r="I105" i="27" s="1"/>
  <c r="J106" i="27"/>
  <c r="J105" i="27" s="1"/>
  <c r="K106" i="27"/>
  <c r="K105" i="27" s="1"/>
  <c r="L106" i="27"/>
  <c r="L105" i="27" s="1"/>
  <c r="I112" i="27"/>
  <c r="I111" i="27" s="1"/>
  <c r="I110" i="27" s="1"/>
  <c r="J112" i="27"/>
  <c r="J111" i="27" s="1"/>
  <c r="J110" i="27" s="1"/>
  <c r="K112" i="27"/>
  <c r="K111" i="27" s="1"/>
  <c r="K110" i="27" s="1"/>
  <c r="L112" i="27"/>
  <c r="L111" i="27" s="1"/>
  <c r="L110" i="27" s="1"/>
  <c r="I117" i="27"/>
  <c r="I116" i="27" s="1"/>
  <c r="I115" i="27" s="1"/>
  <c r="J117" i="27"/>
  <c r="J116" i="27" s="1"/>
  <c r="J115" i="27" s="1"/>
  <c r="K117" i="27"/>
  <c r="K116" i="27" s="1"/>
  <c r="K115" i="27" s="1"/>
  <c r="L117" i="27"/>
  <c r="L116" i="27" s="1"/>
  <c r="L115" i="27" s="1"/>
  <c r="I121" i="27"/>
  <c r="I120" i="27" s="1"/>
  <c r="I119" i="27" s="1"/>
  <c r="J121" i="27"/>
  <c r="J120" i="27" s="1"/>
  <c r="J119" i="27" s="1"/>
  <c r="K121" i="27"/>
  <c r="K120" i="27" s="1"/>
  <c r="K119" i="27" s="1"/>
  <c r="L121" i="27"/>
  <c r="L120" i="27" s="1"/>
  <c r="L119" i="27" s="1"/>
  <c r="I125" i="27"/>
  <c r="I124" i="27" s="1"/>
  <c r="I123" i="27" s="1"/>
  <c r="J125" i="27"/>
  <c r="J124" i="27" s="1"/>
  <c r="J123" i="27" s="1"/>
  <c r="K125" i="27"/>
  <c r="K124" i="27" s="1"/>
  <c r="K123" i="27" s="1"/>
  <c r="L125" i="27"/>
  <c r="L124" i="27" s="1"/>
  <c r="L123" i="27" s="1"/>
  <c r="I129" i="27"/>
  <c r="I128" i="27" s="1"/>
  <c r="I127" i="27" s="1"/>
  <c r="J129" i="27"/>
  <c r="J128" i="27" s="1"/>
  <c r="J127" i="27" s="1"/>
  <c r="K129" i="27"/>
  <c r="K128" i="27" s="1"/>
  <c r="K127" i="27" s="1"/>
  <c r="L129" i="27"/>
  <c r="L128" i="27" s="1"/>
  <c r="L127" i="27" s="1"/>
  <c r="I134" i="27"/>
  <c r="I133" i="27" s="1"/>
  <c r="I132" i="27" s="1"/>
  <c r="J134" i="27"/>
  <c r="J133" i="27" s="1"/>
  <c r="J132" i="27" s="1"/>
  <c r="K134" i="27"/>
  <c r="K133" i="27" s="1"/>
  <c r="K132" i="27" s="1"/>
  <c r="L134" i="27"/>
  <c r="L133" i="27" s="1"/>
  <c r="L132" i="27" s="1"/>
  <c r="I139" i="27"/>
  <c r="I138" i="27" s="1"/>
  <c r="I137" i="27" s="1"/>
  <c r="J139" i="27"/>
  <c r="J138" i="27" s="1"/>
  <c r="J137" i="27" s="1"/>
  <c r="K139" i="27"/>
  <c r="K138" i="27" s="1"/>
  <c r="K137" i="27" s="1"/>
  <c r="L139" i="27"/>
  <c r="L138" i="27" s="1"/>
  <c r="L137" i="27" s="1"/>
  <c r="I143" i="27"/>
  <c r="I142" i="27" s="1"/>
  <c r="J143" i="27"/>
  <c r="J142" i="27" s="1"/>
  <c r="K143" i="27"/>
  <c r="K142" i="27" s="1"/>
  <c r="L143" i="27"/>
  <c r="L142" i="27" s="1"/>
  <c r="I147" i="27"/>
  <c r="I146" i="27" s="1"/>
  <c r="I145" i="27" s="1"/>
  <c r="J147" i="27"/>
  <c r="J146" i="27" s="1"/>
  <c r="J145" i="27" s="1"/>
  <c r="K147" i="27"/>
  <c r="K146" i="27" s="1"/>
  <c r="K145" i="27" s="1"/>
  <c r="L147" i="27"/>
  <c r="L146" i="27" s="1"/>
  <c r="L145" i="27" s="1"/>
  <c r="I153" i="27"/>
  <c r="I152" i="27" s="1"/>
  <c r="J153" i="27"/>
  <c r="J152" i="27" s="1"/>
  <c r="K153" i="27"/>
  <c r="K152" i="27" s="1"/>
  <c r="L153" i="27"/>
  <c r="L152" i="27" s="1"/>
  <c r="I158" i="27"/>
  <c r="I157" i="27" s="1"/>
  <c r="J158" i="27"/>
  <c r="J157" i="27" s="1"/>
  <c r="K158" i="27"/>
  <c r="K157" i="27" s="1"/>
  <c r="L158" i="27"/>
  <c r="L157" i="27" s="1"/>
  <c r="I163" i="27"/>
  <c r="I162" i="27" s="1"/>
  <c r="I161" i="27" s="1"/>
  <c r="J163" i="27"/>
  <c r="J162" i="27" s="1"/>
  <c r="J161" i="27" s="1"/>
  <c r="K163" i="27"/>
  <c r="K162" i="27" s="1"/>
  <c r="K161" i="27" s="1"/>
  <c r="L163" i="27"/>
  <c r="L162" i="27" s="1"/>
  <c r="L161" i="27" s="1"/>
  <c r="I167" i="27"/>
  <c r="I166" i="27" s="1"/>
  <c r="J167" i="27"/>
  <c r="J166" i="27" s="1"/>
  <c r="K167" i="27"/>
  <c r="K166" i="27" s="1"/>
  <c r="L167" i="27"/>
  <c r="L166" i="27" s="1"/>
  <c r="I172" i="27"/>
  <c r="I171" i="27" s="1"/>
  <c r="J172" i="27"/>
  <c r="J171" i="27" s="1"/>
  <c r="K172" i="27"/>
  <c r="K171" i="27" s="1"/>
  <c r="L172" i="27"/>
  <c r="L171" i="27" s="1"/>
  <c r="I180" i="27"/>
  <c r="I179" i="27" s="1"/>
  <c r="J180" i="27"/>
  <c r="J179" i="27" s="1"/>
  <c r="K180" i="27"/>
  <c r="K179" i="27" s="1"/>
  <c r="L180" i="27"/>
  <c r="L179" i="27" s="1"/>
  <c r="I183" i="27"/>
  <c r="I182" i="27" s="1"/>
  <c r="J183" i="27"/>
  <c r="J182" i="27" s="1"/>
  <c r="K183" i="27"/>
  <c r="K182" i="27" s="1"/>
  <c r="L183" i="27"/>
  <c r="L182" i="27" s="1"/>
  <c r="I188" i="27"/>
  <c r="I187" i="27" s="1"/>
  <c r="J188" i="27"/>
  <c r="J187" i="27" s="1"/>
  <c r="K188" i="27"/>
  <c r="K187" i="27" s="1"/>
  <c r="L188" i="27"/>
  <c r="L187" i="27" s="1"/>
  <c r="M188" i="27"/>
  <c r="N188" i="27"/>
  <c r="O188" i="27"/>
  <c r="P188" i="27"/>
  <c r="I194" i="27"/>
  <c r="I193" i="27" s="1"/>
  <c r="J194" i="27"/>
  <c r="J193" i="27" s="1"/>
  <c r="K194" i="27"/>
  <c r="K193" i="27" s="1"/>
  <c r="L194" i="27"/>
  <c r="L193" i="27" s="1"/>
  <c r="I199" i="27"/>
  <c r="I198" i="27" s="1"/>
  <c r="J199" i="27"/>
  <c r="J198" i="27" s="1"/>
  <c r="K199" i="27"/>
  <c r="K198" i="27" s="1"/>
  <c r="L199" i="27"/>
  <c r="L198" i="27" s="1"/>
  <c r="I203" i="27"/>
  <c r="I202" i="27" s="1"/>
  <c r="I201" i="27" s="1"/>
  <c r="J203" i="27"/>
  <c r="J202" i="27" s="1"/>
  <c r="J201" i="27" s="1"/>
  <c r="K203" i="27"/>
  <c r="K202" i="27" s="1"/>
  <c r="K201" i="27" s="1"/>
  <c r="L203" i="27"/>
  <c r="L202" i="27" s="1"/>
  <c r="L201" i="27" s="1"/>
  <c r="I210" i="27"/>
  <c r="I209" i="27" s="1"/>
  <c r="J210" i="27"/>
  <c r="J209" i="27" s="1"/>
  <c r="K210" i="27"/>
  <c r="K209" i="27" s="1"/>
  <c r="L210" i="27"/>
  <c r="L209" i="27" s="1"/>
  <c r="I213" i="27"/>
  <c r="I212" i="27" s="1"/>
  <c r="J213" i="27"/>
  <c r="J212" i="27" s="1"/>
  <c r="K213" i="27"/>
  <c r="K212" i="27" s="1"/>
  <c r="L213" i="27"/>
  <c r="L212" i="27" s="1"/>
  <c r="I222" i="27"/>
  <c r="I221" i="27" s="1"/>
  <c r="I220" i="27" s="1"/>
  <c r="J222" i="27"/>
  <c r="J221" i="27" s="1"/>
  <c r="J220" i="27" s="1"/>
  <c r="K222" i="27"/>
  <c r="K221" i="27" s="1"/>
  <c r="K220" i="27" s="1"/>
  <c r="L222" i="27"/>
  <c r="L221" i="27" s="1"/>
  <c r="L220" i="27" s="1"/>
  <c r="I226" i="27"/>
  <c r="I225" i="27" s="1"/>
  <c r="I224" i="27" s="1"/>
  <c r="J226" i="27"/>
  <c r="J225" i="27" s="1"/>
  <c r="J224" i="27" s="1"/>
  <c r="K226" i="27"/>
  <c r="K225" i="27" s="1"/>
  <c r="K224" i="27" s="1"/>
  <c r="L226" i="27"/>
  <c r="L225" i="27" s="1"/>
  <c r="L224" i="27" s="1"/>
  <c r="I233" i="27"/>
  <c r="I232" i="27" s="1"/>
  <c r="J233" i="27"/>
  <c r="J232" i="27" s="1"/>
  <c r="K233" i="27"/>
  <c r="K232" i="27" s="1"/>
  <c r="L233" i="27"/>
  <c r="L232" i="27" s="1"/>
  <c r="I235" i="27"/>
  <c r="J235" i="27"/>
  <c r="K235" i="27"/>
  <c r="L235" i="27"/>
  <c r="I238" i="27"/>
  <c r="J238" i="27"/>
  <c r="K238" i="27"/>
  <c r="L238" i="27"/>
  <c r="I242" i="27"/>
  <c r="I241" i="27" s="1"/>
  <c r="J242" i="27"/>
  <c r="J241" i="27" s="1"/>
  <c r="K242" i="27"/>
  <c r="K241" i="27" s="1"/>
  <c r="L242" i="27"/>
  <c r="L241" i="27" s="1"/>
  <c r="I246" i="27"/>
  <c r="I245" i="27" s="1"/>
  <c r="J246" i="27"/>
  <c r="J245" i="27" s="1"/>
  <c r="K246" i="27"/>
  <c r="K245" i="27" s="1"/>
  <c r="L246" i="27"/>
  <c r="L245" i="27" s="1"/>
  <c r="I250" i="27"/>
  <c r="I249" i="27" s="1"/>
  <c r="J250" i="27"/>
  <c r="J249" i="27" s="1"/>
  <c r="K250" i="27"/>
  <c r="K249" i="27" s="1"/>
  <c r="L250" i="27"/>
  <c r="L249" i="27" s="1"/>
  <c r="I254" i="27"/>
  <c r="I253" i="27" s="1"/>
  <c r="J254" i="27"/>
  <c r="J253" i="27" s="1"/>
  <c r="K254" i="27"/>
  <c r="K253" i="27" s="1"/>
  <c r="L254" i="27"/>
  <c r="L253" i="27" s="1"/>
  <c r="I257" i="27"/>
  <c r="I256" i="27" s="1"/>
  <c r="J257" i="27"/>
  <c r="J256" i="27" s="1"/>
  <c r="K257" i="27"/>
  <c r="K256" i="27" s="1"/>
  <c r="L257" i="27"/>
  <c r="L256" i="27" s="1"/>
  <c r="I260" i="27"/>
  <c r="I259" i="27" s="1"/>
  <c r="J260" i="27"/>
  <c r="J259" i="27" s="1"/>
  <c r="K260" i="27"/>
  <c r="K259" i="27" s="1"/>
  <c r="L260" i="27"/>
  <c r="L259" i="27" s="1"/>
  <c r="I265" i="27"/>
  <c r="I264" i="27" s="1"/>
  <c r="J265" i="27"/>
  <c r="J264" i="27" s="1"/>
  <c r="K265" i="27"/>
  <c r="K264" i="27" s="1"/>
  <c r="L265" i="27"/>
  <c r="L264" i="27" s="1"/>
  <c r="I267" i="27"/>
  <c r="J267" i="27"/>
  <c r="K267" i="27"/>
  <c r="L267" i="27"/>
  <c r="I270" i="27"/>
  <c r="J270" i="27"/>
  <c r="K270" i="27"/>
  <c r="L270" i="27"/>
  <c r="I274" i="27"/>
  <c r="I273" i="27" s="1"/>
  <c r="J274" i="27"/>
  <c r="J273" i="27" s="1"/>
  <c r="K274" i="27"/>
  <c r="K273" i="27" s="1"/>
  <c r="L274" i="27"/>
  <c r="L273" i="27" s="1"/>
  <c r="I278" i="27"/>
  <c r="I277" i="27" s="1"/>
  <c r="J278" i="27"/>
  <c r="J277" i="27" s="1"/>
  <c r="K278" i="27"/>
  <c r="K277" i="27" s="1"/>
  <c r="L278" i="27"/>
  <c r="L277" i="27" s="1"/>
  <c r="I282" i="27"/>
  <c r="I281" i="27" s="1"/>
  <c r="J282" i="27"/>
  <c r="J281" i="27" s="1"/>
  <c r="K282" i="27"/>
  <c r="K281" i="27" s="1"/>
  <c r="L282" i="27"/>
  <c r="L281" i="27" s="1"/>
  <c r="I286" i="27"/>
  <c r="I285" i="27" s="1"/>
  <c r="J286" i="27"/>
  <c r="J285" i="27" s="1"/>
  <c r="K286" i="27"/>
  <c r="K285" i="27" s="1"/>
  <c r="L286" i="27"/>
  <c r="L285" i="27" s="1"/>
  <c r="I289" i="27"/>
  <c r="I288" i="27" s="1"/>
  <c r="J289" i="27"/>
  <c r="J288" i="27" s="1"/>
  <c r="K289" i="27"/>
  <c r="K288" i="27" s="1"/>
  <c r="L289" i="27"/>
  <c r="L288" i="27" s="1"/>
  <c r="I292" i="27"/>
  <c r="I291" i="27" s="1"/>
  <c r="J292" i="27"/>
  <c r="J291" i="27" s="1"/>
  <c r="K292" i="27"/>
  <c r="K291" i="27" s="1"/>
  <c r="L292" i="27"/>
  <c r="L291" i="27" s="1"/>
  <c r="I298" i="27"/>
  <c r="J298" i="27"/>
  <c r="K298" i="27"/>
  <c r="L298" i="27"/>
  <c r="I300" i="27"/>
  <c r="J300" i="27"/>
  <c r="K300" i="27"/>
  <c r="L300" i="27"/>
  <c r="I303" i="27"/>
  <c r="J303" i="27"/>
  <c r="K303" i="27"/>
  <c r="L303" i="27"/>
  <c r="I307" i="27"/>
  <c r="I306" i="27" s="1"/>
  <c r="J307" i="27"/>
  <c r="J306" i="27" s="1"/>
  <c r="K307" i="27"/>
  <c r="K306" i="27" s="1"/>
  <c r="L307" i="27"/>
  <c r="L306" i="27" s="1"/>
  <c r="I311" i="27"/>
  <c r="I310" i="27" s="1"/>
  <c r="J311" i="27"/>
  <c r="J310" i="27" s="1"/>
  <c r="K311" i="27"/>
  <c r="K310" i="27" s="1"/>
  <c r="L311" i="27"/>
  <c r="L310" i="27" s="1"/>
  <c r="I315" i="27"/>
  <c r="I314" i="27" s="1"/>
  <c r="J315" i="27"/>
  <c r="J314" i="27" s="1"/>
  <c r="K315" i="27"/>
  <c r="K314" i="27" s="1"/>
  <c r="L315" i="27"/>
  <c r="L314" i="27" s="1"/>
  <c r="I319" i="27"/>
  <c r="I318" i="27" s="1"/>
  <c r="J319" i="27"/>
  <c r="J318" i="27" s="1"/>
  <c r="K319" i="27"/>
  <c r="K318" i="27" s="1"/>
  <c r="L319" i="27"/>
  <c r="L318" i="27" s="1"/>
  <c r="I322" i="27"/>
  <c r="I321" i="27" s="1"/>
  <c r="J322" i="27"/>
  <c r="J321" i="27" s="1"/>
  <c r="K322" i="27"/>
  <c r="K321" i="27" s="1"/>
  <c r="L322" i="27"/>
  <c r="L321" i="27" s="1"/>
  <c r="I325" i="27"/>
  <c r="I324" i="27" s="1"/>
  <c r="J325" i="27"/>
  <c r="J324" i="27" s="1"/>
  <c r="K325" i="27"/>
  <c r="K324" i="27" s="1"/>
  <c r="L325" i="27"/>
  <c r="L324" i="27" s="1"/>
  <c r="I330" i="27"/>
  <c r="I329" i="27" s="1"/>
  <c r="J330" i="27"/>
  <c r="J329" i="27" s="1"/>
  <c r="K330" i="27"/>
  <c r="K329" i="27" s="1"/>
  <c r="L330" i="27"/>
  <c r="L329" i="27" s="1"/>
  <c r="I332" i="27"/>
  <c r="J332" i="27"/>
  <c r="K332" i="27"/>
  <c r="L332" i="27"/>
  <c r="I335" i="27"/>
  <c r="J335" i="27"/>
  <c r="K335" i="27"/>
  <c r="L335" i="27"/>
  <c r="I339" i="27"/>
  <c r="I338" i="27" s="1"/>
  <c r="J339" i="27"/>
  <c r="J338" i="27" s="1"/>
  <c r="K339" i="27"/>
  <c r="K338" i="27" s="1"/>
  <c r="L339" i="27"/>
  <c r="L338" i="27" s="1"/>
  <c r="I343" i="27"/>
  <c r="I342" i="27" s="1"/>
  <c r="J343" i="27"/>
  <c r="J342" i="27" s="1"/>
  <c r="K343" i="27"/>
  <c r="K342" i="27" s="1"/>
  <c r="L343" i="27"/>
  <c r="L342" i="27" s="1"/>
  <c r="I347" i="27"/>
  <c r="I346" i="27" s="1"/>
  <c r="J347" i="27"/>
  <c r="J346" i="27" s="1"/>
  <c r="K347" i="27"/>
  <c r="K346" i="27" s="1"/>
  <c r="L347" i="27"/>
  <c r="L346" i="27" s="1"/>
  <c r="I351" i="27"/>
  <c r="I350" i="27" s="1"/>
  <c r="J351" i="27"/>
  <c r="J350" i="27" s="1"/>
  <c r="K351" i="27"/>
  <c r="K350" i="27" s="1"/>
  <c r="L351" i="27"/>
  <c r="L350" i="27" s="1"/>
  <c r="I354" i="27"/>
  <c r="I353" i="27" s="1"/>
  <c r="J354" i="27"/>
  <c r="J353" i="27" s="1"/>
  <c r="K354" i="27"/>
  <c r="K353" i="27" s="1"/>
  <c r="L354" i="27"/>
  <c r="L353" i="27" s="1"/>
  <c r="I357" i="27"/>
  <c r="I356" i="27" s="1"/>
  <c r="J357" i="27"/>
  <c r="J356" i="27" s="1"/>
  <c r="K357" i="27"/>
  <c r="K356" i="27" s="1"/>
  <c r="L357" i="27"/>
  <c r="L356" i="27" s="1"/>
  <c r="I34" i="26"/>
  <c r="J34" i="26"/>
  <c r="J33" i="26" s="1"/>
  <c r="J32" i="26" s="1"/>
  <c r="K34" i="26"/>
  <c r="K33" i="26" s="1"/>
  <c r="K32" i="26" s="1"/>
  <c r="L34" i="26"/>
  <c r="L33" i="26" s="1"/>
  <c r="L32" i="26" s="1"/>
  <c r="I36" i="26"/>
  <c r="J36" i="26"/>
  <c r="K36" i="26"/>
  <c r="L36" i="26"/>
  <c r="I40" i="26"/>
  <c r="I39" i="26" s="1"/>
  <c r="I38" i="26" s="1"/>
  <c r="J40" i="26"/>
  <c r="J39" i="26" s="1"/>
  <c r="J38" i="26" s="1"/>
  <c r="K40" i="26"/>
  <c r="K39" i="26" s="1"/>
  <c r="K38" i="26" s="1"/>
  <c r="L40" i="26"/>
  <c r="L39" i="26" s="1"/>
  <c r="L38" i="26" s="1"/>
  <c r="I45" i="26"/>
  <c r="I44" i="26" s="1"/>
  <c r="I43" i="26" s="1"/>
  <c r="I42" i="26" s="1"/>
  <c r="J45" i="26"/>
  <c r="J44" i="26" s="1"/>
  <c r="J43" i="26" s="1"/>
  <c r="J42" i="26" s="1"/>
  <c r="K45" i="26"/>
  <c r="K44" i="26" s="1"/>
  <c r="K43" i="26" s="1"/>
  <c r="K42" i="26" s="1"/>
  <c r="L45" i="26"/>
  <c r="L44" i="26" s="1"/>
  <c r="L43" i="26" s="1"/>
  <c r="L42" i="26" s="1"/>
  <c r="I64" i="26"/>
  <c r="I63" i="26" s="1"/>
  <c r="J64" i="26"/>
  <c r="J63" i="26" s="1"/>
  <c r="K64" i="26"/>
  <c r="K63" i="26" s="1"/>
  <c r="L64" i="26"/>
  <c r="L63" i="26" s="1"/>
  <c r="I69" i="26"/>
  <c r="I68" i="26" s="1"/>
  <c r="J69" i="26"/>
  <c r="J68" i="26" s="1"/>
  <c r="K69" i="26"/>
  <c r="K68" i="26" s="1"/>
  <c r="L69" i="26"/>
  <c r="L68" i="26" s="1"/>
  <c r="I74" i="26"/>
  <c r="I73" i="26" s="1"/>
  <c r="J74" i="26"/>
  <c r="J73" i="26" s="1"/>
  <c r="K74" i="26"/>
  <c r="K73" i="26" s="1"/>
  <c r="L74" i="26"/>
  <c r="L73" i="26" s="1"/>
  <c r="I80" i="26"/>
  <c r="I79" i="26" s="1"/>
  <c r="I78" i="26" s="1"/>
  <c r="J80" i="26"/>
  <c r="J79" i="26" s="1"/>
  <c r="J78" i="26" s="1"/>
  <c r="K80" i="26"/>
  <c r="K79" i="26" s="1"/>
  <c r="K78" i="26" s="1"/>
  <c r="L80" i="26"/>
  <c r="L79" i="26" s="1"/>
  <c r="L78" i="26" s="1"/>
  <c r="I85" i="26"/>
  <c r="I84" i="26" s="1"/>
  <c r="I83" i="26" s="1"/>
  <c r="I82" i="26" s="1"/>
  <c r="J85" i="26"/>
  <c r="J84" i="26" s="1"/>
  <c r="J83" i="26" s="1"/>
  <c r="J82" i="26" s="1"/>
  <c r="K85" i="26"/>
  <c r="K84" i="26" s="1"/>
  <c r="K83" i="26" s="1"/>
  <c r="K82" i="26" s="1"/>
  <c r="L85" i="26"/>
  <c r="L84" i="26" s="1"/>
  <c r="L83" i="26" s="1"/>
  <c r="L82" i="26" s="1"/>
  <c r="I92" i="26"/>
  <c r="I91" i="26" s="1"/>
  <c r="I90" i="26" s="1"/>
  <c r="J92" i="26"/>
  <c r="J91" i="26" s="1"/>
  <c r="J90" i="26" s="1"/>
  <c r="K92" i="26"/>
  <c r="K91" i="26" s="1"/>
  <c r="K90" i="26" s="1"/>
  <c r="L92" i="26"/>
  <c r="L91" i="26" s="1"/>
  <c r="L90" i="26" s="1"/>
  <c r="I97" i="26"/>
  <c r="I96" i="26" s="1"/>
  <c r="I95" i="26" s="1"/>
  <c r="J97" i="26"/>
  <c r="J96" i="26" s="1"/>
  <c r="J95" i="26" s="1"/>
  <c r="K97" i="26"/>
  <c r="K96" i="26" s="1"/>
  <c r="K95" i="26" s="1"/>
  <c r="L97" i="26"/>
  <c r="L96" i="26" s="1"/>
  <c r="L95" i="26" s="1"/>
  <c r="I102" i="26"/>
  <c r="I101" i="26" s="1"/>
  <c r="I100" i="26" s="1"/>
  <c r="J102" i="26"/>
  <c r="J101" i="26" s="1"/>
  <c r="J100" i="26" s="1"/>
  <c r="K102" i="26"/>
  <c r="K101" i="26" s="1"/>
  <c r="K100" i="26" s="1"/>
  <c r="L102" i="26"/>
  <c r="L101" i="26" s="1"/>
  <c r="L100" i="26" s="1"/>
  <c r="I106" i="26"/>
  <c r="I105" i="26" s="1"/>
  <c r="J106" i="26"/>
  <c r="J105" i="26" s="1"/>
  <c r="K106" i="26"/>
  <c r="K105" i="26" s="1"/>
  <c r="L106" i="26"/>
  <c r="L105" i="26" s="1"/>
  <c r="I112" i="26"/>
  <c r="I111" i="26" s="1"/>
  <c r="I110" i="26" s="1"/>
  <c r="J112" i="26"/>
  <c r="J111" i="26" s="1"/>
  <c r="J110" i="26" s="1"/>
  <c r="K112" i="26"/>
  <c r="K111" i="26" s="1"/>
  <c r="K110" i="26" s="1"/>
  <c r="L112" i="26"/>
  <c r="L111" i="26" s="1"/>
  <c r="L110" i="26" s="1"/>
  <c r="I117" i="26"/>
  <c r="I116" i="26" s="1"/>
  <c r="I115" i="26" s="1"/>
  <c r="J117" i="26"/>
  <c r="J116" i="26" s="1"/>
  <c r="J115" i="26" s="1"/>
  <c r="K117" i="26"/>
  <c r="K116" i="26" s="1"/>
  <c r="K115" i="26" s="1"/>
  <c r="L117" i="26"/>
  <c r="L116" i="26" s="1"/>
  <c r="L115" i="26" s="1"/>
  <c r="I121" i="26"/>
  <c r="I120" i="26" s="1"/>
  <c r="I119" i="26" s="1"/>
  <c r="J121" i="26"/>
  <c r="J120" i="26" s="1"/>
  <c r="J119" i="26" s="1"/>
  <c r="K121" i="26"/>
  <c r="K120" i="26" s="1"/>
  <c r="K119" i="26" s="1"/>
  <c r="L121" i="26"/>
  <c r="L120" i="26" s="1"/>
  <c r="L119" i="26" s="1"/>
  <c r="I125" i="26"/>
  <c r="I124" i="26" s="1"/>
  <c r="I123" i="26" s="1"/>
  <c r="J125" i="26"/>
  <c r="J124" i="26" s="1"/>
  <c r="J123" i="26" s="1"/>
  <c r="K125" i="26"/>
  <c r="K124" i="26" s="1"/>
  <c r="K123" i="26" s="1"/>
  <c r="L125" i="26"/>
  <c r="L124" i="26" s="1"/>
  <c r="L123" i="26" s="1"/>
  <c r="I129" i="26"/>
  <c r="I128" i="26" s="1"/>
  <c r="I127" i="26" s="1"/>
  <c r="J129" i="26"/>
  <c r="J128" i="26" s="1"/>
  <c r="J127" i="26" s="1"/>
  <c r="K129" i="26"/>
  <c r="K128" i="26" s="1"/>
  <c r="K127" i="26" s="1"/>
  <c r="L129" i="26"/>
  <c r="L128" i="26" s="1"/>
  <c r="L127" i="26" s="1"/>
  <c r="I134" i="26"/>
  <c r="I133" i="26" s="1"/>
  <c r="I132" i="26" s="1"/>
  <c r="J134" i="26"/>
  <c r="J133" i="26" s="1"/>
  <c r="J132" i="26" s="1"/>
  <c r="K134" i="26"/>
  <c r="K133" i="26" s="1"/>
  <c r="K132" i="26" s="1"/>
  <c r="L134" i="26"/>
  <c r="L133" i="26" s="1"/>
  <c r="L132" i="26" s="1"/>
  <c r="I139" i="26"/>
  <c r="I138" i="26" s="1"/>
  <c r="I137" i="26" s="1"/>
  <c r="J139" i="26"/>
  <c r="J138" i="26" s="1"/>
  <c r="J137" i="26" s="1"/>
  <c r="K139" i="26"/>
  <c r="K138" i="26" s="1"/>
  <c r="K137" i="26" s="1"/>
  <c r="L139" i="26"/>
  <c r="L138" i="26" s="1"/>
  <c r="L137" i="26" s="1"/>
  <c r="I143" i="26"/>
  <c r="I142" i="26" s="1"/>
  <c r="J143" i="26"/>
  <c r="J142" i="26" s="1"/>
  <c r="K143" i="26"/>
  <c r="K142" i="26" s="1"/>
  <c r="L143" i="26"/>
  <c r="L142" i="26" s="1"/>
  <c r="I147" i="26"/>
  <c r="I146" i="26" s="1"/>
  <c r="I145" i="26" s="1"/>
  <c r="J147" i="26"/>
  <c r="J146" i="26" s="1"/>
  <c r="J145" i="26" s="1"/>
  <c r="K147" i="26"/>
  <c r="K146" i="26" s="1"/>
  <c r="K145" i="26" s="1"/>
  <c r="L147" i="26"/>
  <c r="L146" i="26" s="1"/>
  <c r="L145" i="26" s="1"/>
  <c r="I153" i="26"/>
  <c r="I152" i="26" s="1"/>
  <c r="J153" i="26"/>
  <c r="J152" i="26" s="1"/>
  <c r="K153" i="26"/>
  <c r="K152" i="26" s="1"/>
  <c r="L153" i="26"/>
  <c r="L152" i="26" s="1"/>
  <c r="I158" i="26"/>
  <c r="I157" i="26" s="1"/>
  <c r="J158" i="26"/>
  <c r="J157" i="26" s="1"/>
  <c r="K158" i="26"/>
  <c r="K157" i="26" s="1"/>
  <c r="L158" i="26"/>
  <c r="L157" i="26" s="1"/>
  <c r="I163" i="26"/>
  <c r="I162" i="26" s="1"/>
  <c r="I161" i="26" s="1"/>
  <c r="J163" i="26"/>
  <c r="J162" i="26" s="1"/>
  <c r="J161" i="26" s="1"/>
  <c r="K163" i="26"/>
  <c r="K162" i="26" s="1"/>
  <c r="K161" i="26" s="1"/>
  <c r="L163" i="26"/>
  <c r="L162" i="26" s="1"/>
  <c r="L161" i="26" s="1"/>
  <c r="I167" i="26"/>
  <c r="I166" i="26" s="1"/>
  <c r="J167" i="26"/>
  <c r="J166" i="26" s="1"/>
  <c r="K167" i="26"/>
  <c r="K166" i="26" s="1"/>
  <c r="L167" i="26"/>
  <c r="L166" i="26" s="1"/>
  <c r="I172" i="26"/>
  <c r="I171" i="26" s="1"/>
  <c r="J172" i="26"/>
  <c r="J171" i="26" s="1"/>
  <c r="K172" i="26"/>
  <c r="K171" i="26" s="1"/>
  <c r="L172" i="26"/>
  <c r="L171" i="26" s="1"/>
  <c r="I180" i="26"/>
  <c r="I179" i="26" s="1"/>
  <c r="J180" i="26"/>
  <c r="J179" i="26" s="1"/>
  <c r="K180" i="26"/>
  <c r="K179" i="26" s="1"/>
  <c r="L180" i="26"/>
  <c r="L179" i="26" s="1"/>
  <c r="I183" i="26"/>
  <c r="I182" i="26" s="1"/>
  <c r="J183" i="26"/>
  <c r="J182" i="26" s="1"/>
  <c r="K183" i="26"/>
  <c r="K182" i="26" s="1"/>
  <c r="L183" i="26"/>
  <c r="L182" i="26" s="1"/>
  <c r="I188" i="26"/>
  <c r="I187" i="26" s="1"/>
  <c r="J188" i="26"/>
  <c r="J187" i="26" s="1"/>
  <c r="K188" i="26"/>
  <c r="K187" i="26" s="1"/>
  <c r="L188" i="26"/>
  <c r="L187" i="26" s="1"/>
  <c r="M188" i="26"/>
  <c r="N188" i="26"/>
  <c r="O188" i="26"/>
  <c r="P188" i="26"/>
  <c r="I194" i="26"/>
  <c r="I193" i="26" s="1"/>
  <c r="J194" i="26"/>
  <c r="J193" i="26" s="1"/>
  <c r="K194" i="26"/>
  <c r="K193" i="26" s="1"/>
  <c r="L194" i="26"/>
  <c r="L193" i="26" s="1"/>
  <c r="I199" i="26"/>
  <c r="I198" i="26" s="1"/>
  <c r="J199" i="26"/>
  <c r="J198" i="26" s="1"/>
  <c r="K199" i="26"/>
  <c r="K198" i="26" s="1"/>
  <c r="L199" i="26"/>
  <c r="L198" i="26" s="1"/>
  <c r="I203" i="26"/>
  <c r="I202" i="26" s="1"/>
  <c r="I201" i="26" s="1"/>
  <c r="J203" i="26"/>
  <c r="J202" i="26" s="1"/>
  <c r="J201" i="26" s="1"/>
  <c r="K203" i="26"/>
  <c r="K202" i="26" s="1"/>
  <c r="K201" i="26" s="1"/>
  <c r="L203" i="26"/>
  <c r="L202" i="26" s="1"/>
  <c r="L201" i="26" s="1"/>
  <c r="I210" i="26"/>
  <c r="I209" i="26" s="1"/>
  <c r="J210" i="26"/>
  <c r="J209" i="26" s="1"/>
  <c r="K210" i="26"/>
  <c r="K209" i="26" s="1"/>
  <c r="L210" i="26"/>
  <c r="L209" i="26" s="1"/>
  <c r="I213" i="26"/>
  <c r="I212" i="26" s="1"/>
  <c r="J213" i="26"/>
  <c r="J212" i="26" s="1"/>
  <c r="K213" i="26"/>
  <c r="K212" i="26" s="1"/>
  <c r="L213" i="26"/>
  <c r="L212" i="26" s="1"/>
  <c r="I222" i="26"/>
  <c r="I221" i="26" s="1"/>
  <c r="I220" i="26" s="1"/>
  <c r="J222" i="26"/>
  <c r="J221" i="26" s="1"/>
  <c r="J220" i="26" s="1"/>
  <c r="K222" i="26"/>
  <c r="K221" i="26" s="1"/>
  <c r="K220" i="26" s="1"/>
  <c r="L222" i="26"/>
  <c r="L221" i="26" s="1"/>
  <c r="L220" i="26" s="1"/>
  <c r="I226" i="26"/>
  <c r="I225" i="26" s="1"/>
  <c r="I224" i="26" s="1"/>
  <c r="J226" i="26"/>
  <c r="J225" i="26" s="1"/>
  <c r="J224" i="26" s="1"/>
  <c r="K226" i="26"/>
  <c r="K225" i="26" s="1"/>
  <c r="K224" i="26" s="1"/>
  <c r="L226" i="26"/>
  <c r="L225" i="26" s="1"/>
  <c r="L224" i="26" s="1"/>
  <c r="K232" i="26"/>
  <c r="I233" i="26"/>
  <c r="I232" i="26" s="1"/>
  <c r="J233" i="26"/>
  <c r="J232" i="26" s="1"/>
  <c r="K233" i="26"/>
  <c r="L233" i="26"/>
  <c r="L232" i="26" s="1"/>
  <c r="I235" i="26"/>
  <c r="J235" i="26"/>
  <c r="K235" i="26"/>
  <c r="L235" i="26"/>
  <c r="I238" i="26"/>
  <c r="J238" i="26"/>
  <c r="K238" i="26"/>
  <c r="L238" i="26"/>
  <c r="I242" i="26"/>
  <c r="I241" i="26" s="1"/>
  <c r="J242" i="26"/>
  <c r="J241" i="26" s="1"/>
  <c r="K242" i="26"/>
  <c r="K241" i="26" s="1"/>
  <c r="L242" i="26"/>
  <c r="L241" i="26" s="1"/>
  <c r="I246" i="26"/>
  <c r="I245" i="26" s="1"/>
  <c r="J246" i="26"/>
  <c r="J245" i="26" s="1"/>
  <c r="K246" i="26"/>
  <c r="K245" i="26" s="1"/>
  <c r="L246" i="26"/>
  <c r="L245" i="26" s="1"/>
  <c r="I250" i="26"/>
  <c r="I249" i="26" s="1"/>
  <c r="J250" i="26"/>
  <c r="J249" i="26" s="1"/>
  <c r="K250" i="26"/>
  <c r="K249" i="26" s="1"/>
  <c r="L250" i="26"/>
  <c r="L249" i="26" s="1"/>
  <c r="I254" i="26"/>
  <c r="I253" i="26" s="1"/>
  <c r="J254" i="26"/>
  <c r="J253" i="26" s="1"/>
  <c r="K254" i="26"/>
  <c r="K253" i="26" s="1"/>
  <c r="L254" i="26"/>
  <c r="L253" i="26" s="1"/>
  <c r="I257" i="26"/>
  <c r="I256" i="26" s="1"/>
  <c r="J257" i="26"/>
  <c r="J256" i="26" s="1"/>
  <c r="K257" i="26"/>
  <c r="K256" i="26" s="1"/>
  <c r="L257" i="26"/>
  <c r="L256" i="26" s="1"/>
  <c r="I260" i="26"/>
  <c r="I259" i="26" s="1"/>
  <c r="J260" i="26"/>
  <c r="J259" i="26" s="1"/>
  <c r="K260" i="26"/>
  <c r="K259" i="26" s="1"/>
  <c r="L260" i="26"/>
  <c r="L259" i="26" s="1"/>
  <c r="I265" i="26"/>
  <c r="I264" i="26" s="1"/>
  <c r="J265" i="26"/>
  <c r="J264" i="26" s="1"/>
  <c r="K265" i="26"/>
  <c r="K264" i="26" s="1"/>
  <c r="L265" i="26"/>
  <c r="L264" i="26" s="1"/>
  <c r="I267" i="26"/>
  <c r="J267" i="26"/>
  <c r="K267" i="26"/>
  <c r="L267" i="26"/>
  <c r="I270" i="26"/>
  <c r="J270" i="26"/>
  <c r="K270" i="26"/>
  <c r="L270" i="26"/>
  <c r="I274" i="26"/>
  <c r="I273" i="26" s="1"/>
  <c r="J274" i="26"/>
  <c r="J273" i="26" s="1"/>
  <c r="K274" i="26"/>
  <c r="K273" i="26" s="1"/>
  <c r="L274" i="26"/>
  <c r="L273" i="26" s="1"/>
  <c r="I278" i="26"/>
  <c r="I277" i="26" s="1"/>
  <c r="J278" i="26"/>
  <c r="J277" i="26" s="1"/>
  <c r="K278" i="26"/>
  <c r="K277" i="26" s="1"/>
  <c r="L278" i="26"/>
  <c r="L277" i="26" s="1"/>
  <c r="I282" i="26"/>
  <c r="I281" i="26" s="1"/>
  <c r="J282" i="26"/>
  <c r="J281" i="26" s="1"/>
  <c r="K282" i="26"/>
  <c r="K281" i="26" s="1"/>
  <c r="L282" i="26"/>
  <c r="L281" i="26" s="1"/>
  <c r="I286" i="26"/>
  <c r="I285" i="26" s="1"/>
  <c r="J286" i="26"/>
  <c r="J285" i="26" s="1"/>
  <c r="K286" i="26"/>
  <c r="K285" i="26" s="1"/>
  <c r="L286" i="26"/>
  <c r="L285" i="26" s="1"/>
  <c r="J288" i="26"/>
  <c r="I289" i="26"/>
  <c r="I288" i="26" s="1"/>
  <c r="J289" i="26"/>
  <c r="K289" i="26"/>
  <c r="K288" i="26" s="1"/>
  <c r="L289" i="26"/>
  <c r="L288" i="26" s="1"/>
  <c r="I292" i="26"/>
  <c r="I291" i="26" s="1"/>
  <c r="J292" i="26"/>
  <c r="J291" i="26" s="1"/>
  <c r="K292" i="26"/>
  <c r="K291" i="26" s="1"/>
  <c r="L292" i="26"/>
  <c r="L291" i="26" s="1"/>
  <c r="I298" i="26"/>
  <c r="J298" i="26"/>
  <c r="K298" i="26"/>
  <c r="L298" i="26"/>
  <c r="I300" i="26"/>
  <c r="J300" i="26"/>
  <c r="K300" i="26"/>
  <c r="L300" i="26"/>
  <c r="I303" i="26"/>
  <c r="J303" i="26"/>
  <c r="K303" i="26"/>
  <c r="L303" i="26"/>
  <c r="I307" i="26"/>
  <c r="I306" i="26" s="1"/>
  <c r="J307" i="26"/>
  <c r="J306" i="26" s="1"/>
  <c r="K307" i="26"/>
  <c r="K306" i="26" s="1"/>
  <c r="L307" i="26"/>
  <c r="L306" i="26" s="1"/>
  <c r="I311" i="26"/>
  <c r="I310" i="26" s="1"/>
  <c r="J311" i="26"/>
  <c r="J310" i="26" s="1"/>
  <c r="K311" i="26"/>
  <c r="K310" i="26" s="1"/>
  <c r="L311" i="26"/>
  <c r="L310" i="26" s="1"/>
  <c r="I315" i="26"/>
  <c r="I314" i="26" s="1"/>
  <c r="J315" i="26"/>
  <c r="J314" i="26" s="1"/>
  <c r="K315" i="26"/>
  <c r="K314" i="26" s="1"/>
  <c r="L315" i="26"/>
  <c r="L314" i="26" s="1"/>
  <c r="I319" i="26"/>
  <c r="I318" i="26" s="1"/>
  <c r="J319" i="26"/>
  <c r="J318" i="26" s="1"/>
  <c r="K319" i="26"/>
  <c r="K318" i="26" s="1"/>
  <c r="L319" i="26"/>
  <c r="L318" i="26" s="1"/>
  <c r="I322" i="26"/>
  <c r="I321" i="26" s="1"/>
  <c r="J322" i="26"/>
  <c r="J321" i="26" s="1"/>
  <c r="K322" i="26"/>
  <c r="K321" i="26" s="1"/>
  <c r="L322" i="26"/>
  <c r="L321" i="26" s="1"/>
  <c r="I325" i="26"/>
  <c r="I324" i="26" s="1"/>
  <c r="J325" i="26"/>
  <c r="J324" i="26" s="1"/>
  <c r="K325" i="26"/>
  <c r="K324" i="26" s="1"/>
  <c r="L325" i="26"/>
  <c r="L324" i="26" s="1"/>
  <c r="I330" i="26"/>
  <c r="I329" i="26" s="1"/>
  <c r="J330" i="26"/>
  <c r="J329" i="26" s="1"/>
  <c r="K330" i="26"/>
  <c r="K329" i="26" s="1"/>
  <c r="L330" i="26"/>
  <c r="L329" i="26" s="1"/>
  <c r="I332" i="26"/>
  <c r="J332" i="26"/>
  <c r="K332" i="26"/>
  <c r="L332" i="26"/>
  <c r="I335" i="26"/>
  <c r="J335" i="26"/>
  <c r="K335" i="26"/>
  <c r="L335" i="26"/>
  <c r="I339" i="26"/>
  <c r="I338" i="26" s="1"/>
  <c r="J339" i="26"/>
  <c r="J338" i="26" s="1"/>
  <c r="K339" i="26"/>
  <c r="K338" i="26" s="1"/>
  <c r="L339" i="26"/>
  <c r="L338" i="26" s="1"/>
  <c r="I343" i="26"/>
  <c r="I342" i="26" s="1"/>
  <c r="J343" i="26"/>
  <c r="J342" i="26" s="1"/>
  <c r="K343" i="26"/>
  <c r="K342" i="26" s="1"/>
  <c r="L343" i="26"/>
  <c r="L342" i="26" s="1"/>
  <c r="I347" i="26"/>
  <c r="I346" i="26" s="1"/>
  <c r="J347" i="26"/>
  <c r="J346" i="26" s="1"/>
  <c r="K347" i="26"/>
  <c r="K346" i="26" s="1"/>
  <c r="L347" i="26"/>
  <c r="L346" i="26" s="1"/>
  <c r="I351" i="26"/>
  <c r="I350" i="26" s="1"/>
  <c r="J351" i="26"/>
  <c r="J350" i="26" s="1"/>
  <c r="K351" i="26"/>
  <c r="K350" i="26" s="1"/>
  <c r="L351" i="26"/>
  <c r="L350" i="26" s="1"/>
  <c r="I354" i="26"/>
  <c r="I353" i="26" s="1"/>
  <c r="J354" i="26"/>
  <c r="J353" i="26" s="1"/>
  <c r="K354" i="26"/>
  <c r="K353" i="26" s="1"/>
  <c r="L354" i="26"/>
  <c r="L353" i="26" s="1"/>
  <c r="I357" i="26"/>
  <c r="I356" i="26" s="1"/>
  <c r="J357" i="26"/>
  <c r="J356" i="26" s="1"/>
  <c r="K357" i="26"/>
  <c r="K356" i="26" s="1"/>
  <c r="L357" i="26"/>
  <c r="L356" i="26" s="1"/>
  <c r="I34" i="25"/>
  <c r="J34" i="25"/>
  <c r="J33" i="25" s="1"/>
  <c r="J32" i="25" s="1"/>
  <c r="K34" i="25"/>
  <c r="K33" i="25" s="1"/>
  <c r="K32" i="25" s="1"/>
  <c r="L34" i="25"/>
  <c r="L33" i="25" s="1"/>
  <c r="L32" i="25" s="1"/>
  <c r="I36" i="25"/>
  <c r="J36" i="25"/>
  <c r="K36" i="25"/>
  <c r="L36" i="25"/>
  <c r="I40" i="25"/>
  <c r="I39" i="25" s="1"/>
  <c r="I38" i="25" s="1"/>
  <c r="J40" i="25"/>
  <c r="J39" i="25" s="1"/>
  <c r="J38" i="25" s="1"/>
  <c r="K40" i="25"/>
  <c r="K39" i="25" s="1"/>
  <c r="K38" i="25" s="1"/>
  <c r="L40" i="25"/>
  <c r="L39" i="25" s="1"/>
  <c r="L38" i="25" s="1"/>
  <c r="I45" i="25"/>
  <c r="I44" i="25" s="1"/>
  <c r="I43" i="25" s="1"/>
  <c r="I42" i="25" s="1"/>
  <c r="J45" i="25"/>
  <c r="J44" i="25" s="1"/>
  <c r="J43" i="25" s="1"/>
  <c r="J42" i="25" s="1"/>
  <c r="K45" i="25"/>
  <c r="K44" i="25" s="1"/>
  <c r="K43" i="25" s="1"/>
  <c r="K42" i="25" s="1"/>
  <c r="L45" i="25"/>
  <c r="L44" i="25" s="1"/>
  <c r="L43" i="25" s="1"/>
  <c r="L42" i="25" s="1"/>
  <c r="I64" i="25"/>
  <c r="I63" i="25" s="1"/>
  <c r="J64" i="25"/>
  <c r="J63" i="25" s="1"/>
  <c r="K64" i="25"/>
  <c r="K63" i="25" s="1"/>
  <c r="L64" i="25"/>
  <c r="L63" i="25" s="1"/>
  <c r="I69" i="25"/>
  <c r="I68" i="25" s="1"/>
  <c r="J69" i="25"/>
  <c r="J68" i="25" s="1"/>
  <c r="K69" i="25"/>
  <c r="K68" i="25" s="1"/>
  <c r="L69" i="25"/>
  <c r="L68" i="25" s="1"/>
  <c r="I74" i="25"/>
  <c r="I73" i="25" s="1"/>
  <c r="J74" i="25"/>
  <c r="J73" i="25" s="1"/>
  <c r="K74" i="25"/>
  <c r="K73" i="25" s="1"/>
  <c r="L74" i="25"/>
  <c r="L73" i="25" s="1"/>
  <c r="I80" i="25"/>
  <c r="I79" i="25" s="1"/>
  <c r="I78" i="25" s="1"/>
  <c r="J80" i="25"/>
  <c r="J79" i="25" s="1"/>
  <c r="J78" i="25" s="1"/>
  <c r="K80" i="25"/>
  <c r="K79" i="25" s="1"/>
  <c r="K78" i="25" s="1"/>
  <c r="L80" i="25"/>
  <c r="L79" i="25" s="1"/>
  <c r="L78" i="25" s="1"/>
  <c r="I85" i="25"/>
  <c r="I84" i="25" s="1"/>
  <c r="I83" i="25" s="1"/>
  <c r="I82" i="25" s="1"/>
  <c r="J85" i="25"/>
  <c r="J84" i="25" s="1"/>
  <c r="J83" i="25" s="1"/>
  <c r="J82" i="25" s="1"/>
  <c r="K85" i="25"/>
  <c r="K84" i="25" s="1"/>
  <c r="K83" i="25" s="1"/>
  <c r="K82" i="25" s="1"/>
  <c r="L85" i="25"/>
  <c r="L84" i="25" s="1"/>
  <c r="L83" i="25" s="1"/>
  <c r="L82" i="25" s="1"/>
  <c r="I92" i="25"/>
  <c r="I91" i="25" s="1"/>
  <c r="I90" i="25" s="1"/>
  <c r="J92" i="25"/>
  <c r="J91" i="25" s="1"/>
  <c r="J90" i="25" s="1"/>
  <c r="K92" i="25"/>
  <c r="K91" i="25" s="1"/>
  <c r="K90" i="25" s="1"/>
  <c r="L92" i="25"/>
  <c r="L91" i="25" s="1"/>
  <c r="L90" i="25" s="1"/>
  <c r="I97" i="25"/>
  <c r="I96" i="25" s="1"/>
  <c r="I95" i="25" s="1"/>
  <c r="J97" i="25"/>
  <c r="J96" i="25" s="1"/>
  <c r="J95" i="25" s="1"/>
  <c r="K97" i="25"/>
  <c r="K96" i="25" s="1"/>
  <c r="K95" i="25" s="1"/>
  <c r="L97" i="25"/>
  <c r="L96" i="25" s="1"/>
  <c r="L95" i="25" s="1"/>
  <c r="I102" i="25"/>
  <c r="I101" i="25" s="1"/>
  <c r="I100" i="25" s="1"/>
  <c r="J102" i="25"/>
  <c r="J101" i="25" s="1"/>
  <c r="J100" i="25" s="1"/>
  <c r="K102" i="25"/>
  <c r="K101" i="25" s="1"/>
  <c r="K100" i="25" s="1"/>
  <c r="L102" i="25"/>
  <c r="L101" i="25" s="1"/>
  <c r="L100" i="25" s="1"/>
  <c r="I106" i="25"/>
  <c r="I105" i="25" s="1"/>
  <c r="J106" i="25"/>
  <c r="J105" i="25" s="1"/>
  <c r="K106" i="25"/>
  <c r="K105" i="25" s="1"/>
  <c r="L106" i="25"/>
  <c r="L105" i="25" s="1"/>
  <c r="I112" i="25"/>
  <c r="I111" i="25" s="1"/>
  <c r="I110" i="25" s="1"/>
  <c r="J112" i="25"/>
  <c r="J111" i="25" s="1"/>
  <c r="J110" i="25" s="1"/>
  <c r="K112" i="25"/>
  <c r="K111" i="25" s="1"/>
  <c r="K110" i="25" s="1"/>
  <c r="L112" i="25"/>
  <c r="L111" i="25" s="1"/>
  <c r="L110" i="25" s="1"/>
  <c r="J115" i="25"/>
  <c r="I117" i="25"/>
  <c r="I116" i="25" s="1"/>
  <c r="I115" i="25" s="1"/>
  <c r="J117" i="25"/>
  <c r="J116" i="25" s="1"/>
  <c r="K117" i="25"/>
  <c r="K116" i="25" s="1"/>
  <c r="K115" i="25" s="1"/>
  <c r="L117" i="25"/>
  <c r="L116" i="25" s="1"/>
  <c r="L115" i="25" s="1"/>
  <c r="I121" i="25"/>
  <c r="I120" i="25" s="1"/>
  <c r="I119" i="25" s="1"/>
  <c r="J121" i="25"/>
  <c r="J120" i="25" s="1"/>
  <c r="J119" i="25" s="1"/>
  <c r="K121" i="25"/>
  <c r="K120" i="25" s="1"/>
  <c r="K119" i="25" s="1"/>
  <c r="L121" i="25"/>
  <c r="L120" i="25" s="1"/>
  <c r="L119" i="25" s="1"/>
  <c r="I125" i="25"/>
  <c r="I124" i="25" s="1"/>
  <c r="I123" i="25" s="1"/>
  <c r="J125" i="25"/>
  <c r="J124" i="25" s="1"/>
  <c r="J123" i="25" s="1"/>
  <c r="K125" i="25"/>
  <c r="K124" i="25" s="1"/>
  <c r="K123" i="25" s="1"/>
  <c r="L125" i="25"/>
  <c r="L124" i="25" s="1"/>
  <c r="L123" i="25" s="1"/>
  <c r="I129" i="25"/>
  <c r="I128" i="25" s="1"/>
  <c r="I127" i="25" s="1"/>
  <c r="J129" i="25"/>
  <c r="J128" i="25" s="1"/>
  <c r="J127" i="25" s="1"/>
  <c r="K129" i="25"/>
  <c r="K128" i="25" s="1"/>
  <c r="K127" i="25" s="1"/>
  <c r="L129" i="25"/>
  <c r="L128" i="25" s="1"/>
  <c r="L127" i="25" s="1"/>
  <c r="I134" i="25"/>
  <c r="I133" i="25" s="1"/>
  <c r="I132" i="25" s="1"/>
  <c r="J134" i="25"/>
  <c r="J133" i="25" s="1"/>
  <c r="J132" i="25" s="1"/>
  <c r="K134" i="25"/>
  <c r="K133" i="25" s="1"/>
  <c r="K132" i="25" s="1"/>
  <c r="L134" i="25"/>
  <c r="L133" i="25" s="1"/>
  <c r="L132" i="25" s="1"/>
  <c r="I139" i="25"/>
  <c r="I138" i="25" s="1"/>
  <c r="I137" i="25" s="1"/>
  <c r="J139" i="25"/>
  <c r="J138" i="25" s="1"/>
  <c r="J137" i="25" s="1"/>
  <c r="K139" i="25"/>
  <c r="K138" i="25" s="1"/>
  <c r="K137" i="25" s="1"/>
  <c r="L139" i="25"/>
  <c r="L138" i="25" s="1"/>
  <c r="L137" i="25" s="1"/>
  <c r="I143" i="25"/>
  <c r="I142" i="25" s="1"/>
  <c r="J143" i="25"/>
  <c r="J142" i="25" s="1"/>
  <c r="K143" i="25"/>
  <c r="K142" i="25" s="1"/>
  <c r="L143" i="25"/>
  <c r="L142" i="25" s="1"/>
  <c r="I147" i="25"/>
  <c r="I146" i="25" s="1"/>
  <c r="I145" i="25" s="1"/>
  <c r="J147" i="25"/>
  <c r="J146" i="25" s="1"/>
  <c r="J145" i="25" s="1"/>
  <c r="K147" i="25"/>
  <c r="K146" i="25" s="1"/>
  <c r="K145" i="25" s="1"/>
  <c r="L147" i="25"/>
  <c r="L146" i="25" s="1"/>
  <c r="L145" i="25" s="1"/>
  <c r="I153" i="25"/>
  <c r="I152" i="25" s="1"/>
  <c r="J153" i="25"/>
  <c r="J152" i="25" s="1"/>
  <c r="K153" i="25"/>
  <c r="K152" i="25" s="1"/>
  <c r="L153" i="25"/>
  <c r="L152" i="25" s="1"/>
  <c r="I158" i="25"/>
  <c r="I157" i="25" s="1"/>
  <c r="J158" i="25"/>
  <c r="J157" i="25" s="1"/>
  <c r="K158" i="25"/>
  <c r="K157" i="25" s="1"/>
  <c r="L158" i="25"/>
  <c r="L157" i="25" s="1"/>
  <c r="I163" i="25"/>
  <c r="I162" i="25" s="1"/>
  <c r="I161" i="25" s="1"/>
  <c r="J163" i="25"/>
  <c r="J162" i="25" s="1"/>
  <c r="J161" i="25" s="1"/>
  <c r="K163" i="25"/>
  <c r="K162" i="25" s="1"/>
  <c r="K161" i="25" s="1"/>
  <c r="L163" i="25"/>
  <c r="L162" i="25" s="1"/>
  <c r="L161" i="25" s="1"/>
  <c r="I167" i="25"/>
  <c r="I166" i="25" s="1"/>
  <c r="J167" i="25"/>
  <c r="J166" i="25" s="1"/>
  <c r="K167" i="25"/>
  <c r="K166" i="25" s="1"/>
  <c r="L167" i="25"/>
  <c r="L166" i="25" s="1"/>
  <c r="I172" i="25"/>
  <c r="I171" i="25" s="1"/>
  <c r="J172" i="25"/>
  <c r="J171" i="25" s="1"/>
  <c r="K172" i="25"/>
  <c r="K171" i="25" s="1"/>
  <c r="L172" i="25"/>
  <c r="L171" i="25" s="1"/>
  <c r="I180" i="25"/>
  <c r="I179" i="25" s="1"/>
  <c r="J180" i="25"/>
  <c r="J179" i="25" s="1"/>
  <c r="K180" i="25"/>
  <c r="K179" i="25" s="1"/>
  <c r="L180" i="25"/>
  <c r="L179" i="25" s="1"/>
  <c r="I183" i="25"/>
  <c r="I182" i="25" s="1"/>
  <c r="J183" i="25"/>
  <c r="J182" i="25" s="1"/>
  <c r="K183" i="25"/>
  <c r="K182" i="25" s="1"/>
  <c r="L183" i="25"/>
  <c r="L182" i="25" s="1"/>
  <c r="I188" i="25"/>
  <c r="I187" i="25" s="1"/>
  <c r="J188" i="25"/>
  <c r="J187" i="25" s="1"/>
  <c r="K188" i="25"/>
  <c r="K187" i="25" s="1"/>
  <c r="L188" i="25"/>
  <c r="L187" i="25" s="1"/>
  <c r="M188" i="25"/>
  <c r="N188" i="25"/>
  <c r="O188" i="25"/>
  <c r="P188" i="25"/>
  <c r="I194" i="25"/>
  <c r="I193" i="25" s="1"/>
  <c r="J194" i="25"/>
  <c r="J193" i="25" s="1"/>
  <c r="K194" i="25"/>
  <c r="K193" i="25" s="1"/>
  <c r="L194" i="25"/>
  <c r="L193" i="25" s="1"/>
  <c r="I199" i="25"/>
  <c r="I198" i="25" s="1"/>
  <c r="J199" i="25"/>
  <c r="J198" i="25" s="1"/>
  <c r="K199" i="25"/>
  <c r="K198" i="25" s="1"/>
  <c r="L199" i="25"/>
  <c r="L198" i="25" s="1"/>
  <c r="I203" i="25"/>
  <c r="I202" i="25" s="1"/>
  <c r="I201" i="25" s="1"/>
  <c r="J203" i="25"/>
  <c r="J202" i="25" s="1"/>
  <c r="J201" i="25" s="1"/>
  <c r="K203" i="25"/>
  <c r="K202" i="25" s="1"/>
  <c r="K201" i="25" s="1"/>
  <c r="L203" i="25"/>
  <c r="L202" i="25" s="1"/>
  <c r="L201" i="25" s="1"/>
  <c r="I210" i="25"/>
  <c r="I209" i="25" s="1"/>
  <c r="J210" i="25"/>
  <c r="J209" i="25" s="1"/>
  <c r="K210" i="25"/>
  <c r="K209" i="25" s="1"/>
  <c r="L210" i="25"/>
  <c r="L209" i="25" s="1"/>
  <c r="I213" i="25"/>
  <c r="I212" i="25" s="1"/>
  <c r="J213" i="25"/>
  <c r="J212" i="25" s="1"/>
  <c r="J208" i="25" s="1"/>
  <c r="K213" i="25"/>
  <c r="K212" i="25" s="1"/>
  <c r="L213" i="25"/>
  <c r="L212" i="25" s="1"/>
  <c r="I222" i="25"/>
  <c r="I221" i="25" s="1"/>
  <c r="I220" i="25" s="1"/>
  <c r="J222" i="25"/>
  <c r="J221" i="25" s="1"/>
  <c r="J220" i="25" s="1"/>
  <c r="K222" i="25"/>
  <c r="K221" i="25" s="1"/>
  <c r="K220" i="25" s="1"/>
  <c r="L222" i="25"/>
  <c r="L221" i="25" s="1"/>
  <c r="L220" i="25" s="1"/>
  <c r="I226" i="25"/>
  <c r="I225" i="25" s="1"/>
  <c r="I224" i="25" s="1"/>
  <c r="J226" i="25"/>
  <c r="J225" i="25" s="1"/>
  <c r="J224" i="25" s="1"/>
  <c r="K226" i="25"/>
  <c r="K225" i="25" s="1"/>
  <c r="K224" i="25" s="1"/>
  <c r="L226" i="25"/>
  <c r="L225" i="25" s="1"/>
  <c r="L224" i="25" s="1"/>
  <c r="I233" i="25"/>
  <c r="I232" i="25" s="1"/>
  <c r="J233" i="25"/>
  <c r="J232" i="25" s="1"/>
  <c r="K233" i="25"/>
  <c r="K232" i="25" s="1"/>
  <c r="L233" i="25"/>
  <c r="L232" i="25" s="1"/>
  <c r="I235" i="25"/>
  <c r="J235" i="25"/>
  <c r="K235" i="25"/>
  <c r="L235" i="25"/>
  <c r="I238" i="25"/>
  <c r="J238" i="25"/>
  <c r="K238" i="25"/>
  <c r="L238" i="25"/>
  <c r="I242" i="25"/>
  <c r="I241" i="25" s="1"/>
  <c r="J242" i="25"/>
  <c r="J241" i="25" s="1"/>
  <c r="K242" i="25"/>
  <c r="K241" i="25" s="1"/>
  <c r="L242" i="25"/>
  <c r="L241" i="25" s="1"/>
  <c r="I246" i="25"/>
  <c r="I245" i="25" s="1"/>
  <c r="J246" i="25"/>
  <c r="J245" i="25" s="1"/>
  <c r="K246" i="25"/>
  <c r="K245" i="25" s="1"/>
  <c r="L246" i="25"/>
  <c r="L245" i="25" s="1"/>
  <c r="I250" i="25"/>
  <c r="I249" i="25" s="1"/>
  <c r="J250" i="25"/>
  <c r="J249" i="25" s="1"/>
  <c r="K250" i="25"/>
  <c r="K249" i="25" s="1"/>
  <c r="L250" i="25"/>
  <c r="L249" i="25" s="1"/>
  <c r="I254" i="25"/>
  <c r="I253" i="25" s="1"/>
  <c r="J254" i="25"/>
  <c r="J253" i="25" s="1"/>
  <c r="K254" i="25"/>
  <c r="K253" i="25" s="1"/>
  <c r="L254" i="25"/>
  <c r="L253" i="25" s="1"/>
  <c r="I257" i="25"/>
  <c r="I256" i="25" s="1"/>
  <c r="J257" i="25"/>
  <c r="J256" i="25" s="1"/>
  <c r="K257" i="25"/>
  <c r="K256" i="25" s="1"/>
  <c r="L257" i="25"/>
  <c r="L256" i="25" s="1"/>
  <c r="I260" i="25"/>
  <c r="I259" i="25" s="1"/>
  <c r="J260" i="25"/>
  <c r="J259" i="25" s="1"/>
  <c r="K260" i="25"/>
  <c r="K259" i="25" s="1"/>
  <c r="L260" i="25"/>
  <c r="L259" i="25" s="1"/>
  <c r="I265" i="25"/>
  <c r="I264" i="25" s="1"/>
  <c r="J265" i="25"/>
  <c r="J264" i="25" s="1"/>
  <c r="K265" i="25"/>
  <c r="K264" i="25" s="1"/>
  <c r="L265" i="25"/>
  <c r="L264" i="25" s="1"/>
  <c r="I267" i="25"/>
  <c r="J267" i="25"/>
  <c r="K267" i="25"/>
  <c r="L267" i="25"/>
  <c r="I270" i="25"/>
  <c r="J270" i="25"/>
  <c r="K270" i="25"/>
  <c r="L270" i="25"/>
  <c r="I274" i="25"/>
  <c r="I273" i="25" s="1"/>
  <c r="J274" i="25"/>
  <c r="J273" i="25" s="1"/>
  <c r="K274" i="25"/>
  <c r="K273" i="25" s="1"/>
  <c r="L274" i="25"/>
  <c r="L273" i="25" s="1"/>
  <c r="K277" i="25"/>
  <c r="I278" i="25"/>
  <c r="I277" i="25" s="1"/>
  <c r="J278" i="25"/>
  <c r="J277" i="25" s="1"/>
  <c r="K278" i="25"/>
  <c r="L278" i="25"/>
  <c r="L277" i="25" s="1"/>
  <c r="I282" i="25"/>
  <c r="I281" i="25" s="1"/>
  <c r="J282" i="25"/>
  <c r="J281" i="25" s="1"/>
  <c r="K282" i="25"/>
  <c r="K281" i="25" s="1"/>
  <c r="L282" i="25"/>
  <c r="L281" i="25" s="1"/>
  <c r="K285" i="25"/>
  <c r="I286" i="25"/>
  <c r="I285" i="25" s="1"/>
  <c r="J286" i="25"/>
  <c r="J285" i="25" s="1"/>
  <c r="K286" i="25"/>
  <c r="L286" i="25"/>
  <c r="L285" i="25" s="1"/>
  <c r="I289" i="25"/>
  <c r="I288" i="25" s="1"/>
  <c r="J289" i="25"/>
  <c r="J288" i="25" s="1"/>
  <c r="K289" i="25"/>
  <c r="K288" i="25" s="1"/>
  <c r="L289" i="25"/>
  <c r="L288" i="25" s="1"/>
  <c r="I292" i="25"/>
  <c r="I291" i="25" s="1"/>
  <c r="J292" i="25"/>
  <c r="J291" i="25" s="1"/>
  <c r="K292" i="25"/>
  <c r="K291" i="25" s="1"/>
  <c r="L292" i="25"/>
  <c r="L291" i="25" s="1"/>
  <c r="I298" i="25"/>
  <c r="J298" i="25"/>
  <c r="K298" i="25"/>
  <c r="K297" i="25" s="1"/>
  <c r="L298" i="25"/>
  <c r="I300" i="25"/>
  <c r="J300" i="25"/>
  <c r="K300" i="25"/>
  <c r="L300" i="25"/>
  <c r="I303" i="25"/>
  <c r="J303" i="25"/>
  <c r="K303" i="25"/>
  <c r="L303" i="25"/>
  <c r="I307" i="25"/>
  <c r="I306" i="25" s="1"/>
  <c r="J307" i="25"/>
  <c r="J306" i="25" s="1"/>
  <c r="K307" i="25"/>
  <c r="K306" i="25" s="1"/>
  <c r="L307" i="25"/>
  <c r="L306" i="25" s="1"/>
  <c r="I311" i="25"/>
  <c r="I310" i="25" s="1"/>
  <c r="J311" i="25"/>
  <c r="J310" i="25" s="1"/>
  <c r="K311" i="25"/>
  <c r="K310" i="25" s="1"/>
  <c r="L311" i="25"/>
  <c r="L310" i="25" s="1"/>
  <c r="J314" i="25"/>
  <c r="K314" i="25"/>
  <c r="I315" i="25"/>
  <c r="I314" i="25" s="1"/>
  <c r="J315" i="25"/>
  <c r="K315" i="25"/>
  <c r="L315" i="25"/>
  <c r="L314" i="25" s="1"/>
  <c r="I319" i="25"/>
  <c r="I318" i="25" s="1"/>
  <c r="J319" i="25"/>
  <c r="J318" i="25" s="1"/>
  <c r="K319" i="25"/>
  <c r="K318" i="25" s="1"/>
  <c r="L319" i="25"/>
  <c r="L318" i="25" s="1"/>
  <c r="I322" i="25"/>
  <c r="I321" i="25" s="1"/>
  <c r="J322" i="25"/>
  <c r="J321" i="25" s="1"/>
  <c r="K322" i="25"/>
  <c r="K321" i="25" s="1"/>
  <c r="L322" i="25"/>
  <c r="L321" i="25" s="1"/>
  <c r="I325" i="25"/>
  <c r="I324" i="25" s="1"/>
  <c r="J325" i="25"/>
  <c r="J324" i="25" s="1"/>
  <c r="K325" i="25"/>
  <c r="K324" i="25" s="1"/>
  <c r="L325" i="25"/>
  <c r="L324" i="25" s="1"/>
  <c r="I330" i="25"/>
  <c r="I329" i="25" s="1"/>
  <c r="J330" i="25"/>
  <c r="J329" i="25" s="1"/>
  <c r="K330" i="25"/>
  <c r="K329" i="25" s="1"/>
  <c r="L330" i="25"/>
  <c r="L329" i="25" s="1"/>
  <c r="I332" i="25"/>
  <c r="J332" i="25"/>
  <c r="K332" i="25"/>
  <c r="L332" i="25"/>
  <c r="I335" i="25"/>
  <c r="J335" i="25"/>
  <c r="K335" i="25"/>
  <c r="L335" i="25"/>
  <c r="I339" i="25"/>
  <c r="I338" i="25" s="1"/>
  <c r="J339" i="25"/>
  <c r="J338" i="25" s="1"/>
  <c r="K339" i="25"/>
  <c r="K338" i="25" s="1"/>
  <c r="L339" i="25"/>
  <c r="L338" i="25" s="1"/>
  <c r="K342" i="25"/>
  <c r="I343" i="25"/>
  <c r="I342" i="25" s="1"/>
  <c r="J343" i="25"/>
  <c r="J342" i="25" s="1"/>
  <c r="K343" i="25"/>
  <c r="L343" i="25"/>
  <c r="L342" i="25" s="1"/>
  <c r="I347" i="25"/>
  <c r="I346" i="25" s="1"/>
  <c r="J347" i="25"/>
  <c r="J346" i="25" s="1"/>
  <c r="K347" i="25"/>
  <c r="K346" i="25" s="1"/>
  <c r="L347" i="25"/>
  <c r="L346" i="25" s="1"/>
  <c r="I351" i="25"/>
  <c r="I350" i="25" s="1"/>
  <c r="J351" i="25"/>
  <c r="J350" i="25" s="1"/>
  <c r="K351" i="25"/>
  <c r="K350" i="25" s="1"/>
  <c r="L351" i="25"/>
  <c r="L350" i="25" s="1"/>
  <c r="J353" i="25"/>
  <c r="I354" i="25"/>
  <c r="I353" i="25" s="1"/>
  <c r="J354" i="25"/>
  <c r="K354" i="25"/>
  <c r="K353" i="25" s="1"/>
  <c r="L354" i="25"/>
  <c r="L353" i="25" s="1"/>
  <c r="I357" i="25"/>
  <c r="I356" i="25" s="1"/>
  <c r="J357" i="25"/>
  <c r="J356" i="25" s="1"/>
  <c r="K357" i="25"/>
  <c r="K356" i="25" s="1"/>
  <c r="L357" i="25"/>
  <c r="L356" i="25" s="1"/>
  <c r="I34" i="24"/>
  <c r="J34" i="24"/>
  <c r="J33" i="24" s="1"/>
  <c r="J32" i="24" s="1"/>
  <c r="K34" i="24"/>
  <c r="K33" i="24" s="1"/>
  <c r="K32" i="24" s="1"/>
  <c r="L34" i="24"/>
  <c r="L33" i="24" s="1"/>
  <c r="L32" i="24" s="1"/>
  <c r="I36" i="24"/>
  <c r="J36" i="24"/>
  <c r="K36" i="24"/>
  <c r="L36" i="24"/>
  <c r="I40" i="24"/>
  <c r="I39" i="24" s="1"/>
  <c r="I38" i="24" s="1"/>
  <c r="J40" i="24"/>
  <c r="J39" i="24" s="1"/>
  <c r="J38" i="24" s="1"/>
  <c r="K40" i="24"/>
  <c r="K39" i="24" s="1"/>
  <c r="K38" i="24" s="1"/>
  <c r="L40" i="24"/>
  <c r="L39" i="24" s="1"/>
  <c r="L38" i="24" s="1"/>
  <c r="I45" i="24"/>
  <c r="I44" i="24" s="1"/>
  <c r="I43" i="24" s="1"/>
  <c r="I42" i="24" s="1"/>
  <c r="J45" i="24"/>
  <c r="J44" i="24" s="1"/>
  <c r="J43" i="24" s="1"/>
  <c r="J42" i="24" s="1"/>
  <c r="K45" i="24"/>
  <c r="K44" i="24" s="1"/>
  <c r="K43" i="24" s="1"/>
  <c r="K42" i="24" s="1"/>
  <c r="L45" i="24"/>
  <c r="L44" i="24" s="1"/>
  <c r="L43" i="24" s="1"/>
  <c r="L42" i="24" s="1"/>
  <c r="I64" i="24"/>
  <c r="I63" i="24" s="1"/>
  <c r="J64" i="24"/>
  <c r="J63" i="24" s="1"/>
  <c r="K64" i="24"/>
  <c r="K63" i="24" s="1"/>
  <c r="L64" i="24"/>
  <c r="L63" i="24" s="1"/>
  <c r="I69" i="24"/>
  <c r="I68" i="24" s="1"/>
  <c r="J69" i="24"/>
  <c r="J68" i="24" s="1"/>
  <c r="K69" i="24"/>
  <c r="K68" i="24" s="1"/>
  <c r="L69" i="24"/>
  <c r="L68" i="24" s="1"/>
  <c r="I74" i="24"/>
  <c r="I73" i="24" s="1"/>
  <c r="J74" i="24"/>
  <c r="J73" i="24" s="1"/>
  <c r="K74" i="24"/>
  <c r="K73" i="24" s="1"/>
  <c r="L74" i="24"/>
  <c r="L73" i="24" s="1"/>
  <c r="I80" i="24"/>
  <c r="I79" i="24" s="1"/>
  <c r="I78" i="24" s="1"/>
  <c r="J80" i="24"/>
  <c r="J79" i="24" s="1"/>
  <c r="J78" i="24" s="1"/>
  <c r="K80" i="24"/>
  <c r="K79" i="24" s="1"/>
  <c r="K78" i="24" s="1"/>
  <c r="L80" i="24"/>
  <c r="L79" i="24" s="1"/>
  <c r="L78" i="24" s="1"/>
  <c r="I85" i="24"/>
  <c r="I84" i="24" s="1"/>
  <c r="I83" i="24" s="1"/>
  <c r="I82" i="24" s="1"/>
  <c r="J85" i="24"/>
  <c r="J84" i="24" s="1"/>
  <c r="J83" i="24" s="1"/>
  <c r="J82" i="24" s="1"/>
  <c r="K85" i="24"/>
  <c r="K84" i="24" s="1"/>
  <c r="K83" i="24" s="1"/>
  <c r="K82" i="24" s="1"/>
  <c r="L85" i="24"/>
  <c r="L84" i="24" s="1"/>
  <c r="L83" i="24" s="1"/>
  <c r="L82" i="24" s="1"/>
  <c r="I92" i="24"/>
  <c r="I91" i="24" s="1"/>
  <c r="I90" i="24" s="1"/>
  <c r="J92" i="24"/>
  <c r="J91" i="24" s="1"/>
  <c r="J90" i="24" s="1"/>
  <c r="K92" i="24"/>
  <c r="K91" i="24" s="1"/>
  <c r="K90" i="24" s="1"/>
  <c r="L92" i="24"/>
  <c r="L91" i="24" s="1"/>
  <c r="L90" i="24" s="1"/>
  <c r="J96" i="24"/>
  <c r="J95" i="24" s="1"/>
  <c r="I97" i="24"/>
  <c r="I96" i="24" s="1"/>
  <c r="I95" i="24" s="1"/>
  <c r="J97" i="24"/>
  <c r="K97" i="24"/>
  <c r="K96" i="24" s="1"/>
  <c r="K95" i="24" s="1"/>
  <c r="L97" i="24"/>
  <c r="L96" i="24" s="1"/>
  <c r="L95" i="24" s="1"/>
  <c r="I102" i="24"/>
  <c r="I101" i="24" s="1"/>
  <c r="I100" i="24" s="1"/>
  <c r="J102" i="24"/>
  <c r="J101" i="24" s="1"/>
  <c r="J100" i="24" s="1"/>
  <c r="K102" i="24"/>
  <c r="K101" i="24" s="1"/>
  <c r="K100" i="24" s="1"/>
  <c r="L102" i="24"/>
  <c r="L101" i="24" s="1"/>
  <c r="L100" i="24" s="1"/>
  <c r="I106" i="24"/>
  <c r="I105" i="24" s="1"/>
  <c r="J106" i="24"/>
  <c r="J105" i="24" s="1"/>
  <c r="K106" i="24"/>
  <c r="K105" i="24" s="1"/>
  <c r="L106" i="24"/>
  <c r="L105" i="24" s="1"/>
  <c r="I112" i="24"/>
  <c r="I111" i="24" s="1"/>
  <c r="I110" i="24" s="1"/>
  <c r="J112" i="24"/>
  <c r="J111" i="24" s="1"/>
  <c r="J110" i="24" s="1"/>
  <c r="K112" i="24"/>
  <c r="K111" i="24" s="1"/>
  <c r="K110" i="24" s="1"/>
  <c r="L112" i="24"/>
  <c r="L111" i="24" s="1"/>
  <c r="L110" i="24" s="1"/>
  <c r="I117" i="24"/>
  <c r="I116" i="24" s="1"/>
  <c r="I115" i="24" s="1"/>
  <c r="J117" i="24"/>
  <c r="J116" i="24" s="1"/>
  <c r="J115" i="24" s="1"/>
  <c r="K117" i="24"/>
  <c r="K116" i="24" s="1"/>
  <c r="K115" i="24" s="1"/>
  <c r="L117" i="24"/>
  <c r="L116" i="24" s="1"/>
  <c r="L115" i="24" s="1"/>
  <c r="I121" i="24"/>
  <c r="I120" i="24" s="1"/>
  <c r="I119" i="24" s="1"/>
  <c r="J121" i="24"/>
  <c r="J120" i="24" s="1"/>
  <c r="J119" i="24" s="1"/>
  <c r="K121" i="24"/>
  <c r="K120" i="24" s="1"/>
  <c r="K119" i="24" s="1"/>
  <c r="L121" i="24"/>
  <c r="L120" i="24" s="1"/>
  <c r="L119" i="24" s="1"/>
  <c r="I125" i="24"/>
  <c r="I124" i="24" s="1"/>
  <c r="I123" i="24" s="1"/>
  <c r="J125" i="24"/>
  <c r="J124" i="24" s="1"/>
  <c r="J123" i="24" s="1"/>
  <c r="K125" i="24"/>
  <c r="K124" i="24" s="1"/>
  <c r="K123" i="24" s="1"/>
  <c r="L125" i="24"/>
  <c r="L124" i="24" s="1"/>
  <c r="L123" i="24" s="1"/>
  <c r="I129" i="24"/>
  <c r="I128" i="24" s="1"/>
  <c r="I127" i="24" s="1"/>
  <c r="J129" i="24"/>
  <c r="J128" i="24" s="1"/>
  <c r="J127" i="24" s="1"/>
  <c r="K129" i="24"/>
  <c r="K128" i="24" s="1"/>
  <c r="K127" i="24" s="1"/>
  <c r="L129" i="24"/>
  <c r="L128" i="24" s="1"/>
  <c r="L127" i="24" s="1"/>
  <c r="I134" i="24"/>
  <c r="I133" i="24" s="1"/>
  <c r="I132" i="24" s="1"/>
  <c r="J134" i="24"/>
  <c r="J133" i="24" s="1"/>
  <c r="J132" i="24" s="1"/>
  <c r="K134" i="24"/>
  <c r="K133" i="24" s="1"/>
  <c r="K132" i="24" s="1"/>
  <c r="L134" i="24"/>
  <c r="L133" i="24" s="1"/>
  <c r="L132" i="24" s="1"/>
  <c r="I139" i="24"/>
  <c r="I138" i="24" s="1"/>
  <c r="I137" i="24" s="1"/>
  <c r="J139" i="24"/>
  <c r="J138" i="24" s="1"/>
  <c r="J137" i="24" s="1"/>
  <c r="K139" i="24"/>
  <c r="K138" i="24" s="1"/>
  <c r="K137" i="24" s="1"/>
  <c r="L139" i="24"/>
  <c r="L138" i="24" s="1"/>
  <c r="L137" i="24" s="1"/>
  <c r="I143" i="24"/>
  <c r="I142" i="24" s="1"/>
  <c r="J143" i="24"/>
  <c r="J142" i="24" s="1"/>
  <c r="K143" i="24"/>
  <c r="K142" i="24" s="1"/>
  <c r="L143" i="24"/>
  <c r="L142" i="24" s="1"/>
  <c r="I147" i="24"/>
  <c r="I146" i="24" s="1"/>
  <c r="I145" i="24" s="1"/>
  <c r="J147" i="24"/>
  <c r="J146" i="24" s="1"/>
  <c r="J145" i="24" s="1"/>
  <c r="K147" i="24"/>
  <c r="K146" i="24" s="1"/>
  <c r="K145" i="24" s="1"/>
  <c r="L147" i="24"/>
  <c r="L146" i="24" s="1"/>
  <c r="L145" i="24" s="1"/>
  <c r="I153" i="24"/>
  <c r="I152" i="24" s="1"/>
  <c r="J153" i="24"/>
  <c r="J152" i="24" s="1"/>
  <c r="K153" i="24"/>
  <c r="K152" i="24" s="1"/>
  <c r="L153" i="24"/>
  <c r="L152" i="24" s="1"/>
  <c r="I158" i="24"/>
  <c r="I157" i="24" s="1"/>
  <c r="J158" i="24"/>
  <c r="J157" i="24" s="1"/>
  <c r="J151" i="24" s="1"/>
  <c r="J150" i="24" s="1"/>
  <c r="K158" i="24"/>
  <c r="K157" i="24" s="1"/>
  <c r="L158" i="24"/>
  <c r="L157" i="24" s="1"/>
  <c r="I163" i="24"/>
  <c r="I162" i="24" s="1"/>
  <c r="I161" i="24" s="1"/>
  <c r="J163" i="24"/>
  <c r="J162" i="24" s="1"/>
  <c r="J161" i="24" s="1"/>
  <c r="K163" i="24"/>
  <c r="K162" i="24" s="1"/>
  <c r="K161" i="24" s="1"/>
  <c r="L163" i="24"/>
  <c r="L162" i="24" s="1"/>
  <c r="L161" i="24" s="1"/>
  <c r="I167" i="24"/>
  <c r="I166" i="24" s="1"/>
  <c r="J167" i="24"/>
  <c r="J166" i="24" s="1"/>
  <c r="K167" i="24"/>
  <c r="K166" i="24" s="1"/>
  <c r="L167" i="24"/>
  <c r="L166" i="24" s="1"/>
  <c r="J171" i="24"/>
  <c r="I172" i="24"/>
  <c r="I171" i="24" s="1"/>
  <c r="J172" i="24"/>
  <c r="K172" i="24"/>
  <c r="K171" i="24" s="1"/>
  <c r="L172" i="24"/>
  <c r="L171" i="24" s="1"/>
  <c r="I180" i="24"/>
  <c r="I179" i="24" s="1"/>
  <c r="J180" i="24"/>
  <c r="J179" i="24" s="1"/>
  <c r="K180" i="24"/>
  <c r="K179" i="24" s="1"/>
  <c r="L180" i="24"/>
  <c r="L179" i="24" s="1"/>
  <c r="I183" i="24"/>
  <c r="I182" i="24" s="1"/>
  <c r="J183" i="24"/>
  <c r="J182" i="24" s="1"/>
  <c r="K183" i="24"/>
  <c r="K182" i="24" s="1"/>
  <c r="L183" i="24"/>
  <c r="L182" i="24" s="1"/>
  <c r="I188" i="24"/>
  <c r="I187" i="24" s="1"/>
  <c r="J188" i="24"/>
  <c r="J187" i="24" s="1"/>
  <c r="K188" i="24"/>
  <c r="K187" i="24" s="1"/>
  <c r="L188" i="24"/>
  <c r="L187" i="24" s="1"/>
  <c r="M188" i="24"/>
  <c r="N188" i="24"/>
  <c r="O188" i="24"/>
  <c r="P188" i="24"/>
  <c r="I194" i="24"/>
  <c r="I193" i="24" s="1"/>
  <c r="J194" i="24"/>
  <c r="J193" i="24" s="1"/>
  <c r="K194" i="24"/>
  <c r="K193" i="24" s="1"/>
  <c r="L194" i="24"/>
  <c r="L193" i="24" s="1"/>
  <c r="I199" i="24"/>
  <c r="I198" i="24" s="1"/>
  <c r="J199" i="24"/>
  <c r="J198" i="24" s="1"/>
  <c r="K199" i="24"/>
  <c r="K198" i="24" s="1"/>
  <c r="L199" i="24"/>
  <c r="L198" i="24" s="1"/>
  <c r="I203" i="24"/>
  <c r="I202" i="24" s="1"/>
  <c r="I201" i="24" s="1"/>
  <c r="J203" i="24"/>
  <c r="J202" i="24" s="1"/>
  <c r="J201" i="24" s="1"/>
  <c r="K203" i="24"/>
  <c r="K202" i="24" s="1"/>
  <c r="K201" i="24" s="1"/>
  <c r="L203" i="24"/>
  <c r="L202" i="24" s="1"/>
  <c r="L201" i="24" s="1"/>
  <c r="I210" i="24"/>
  <c r="I209" i="24" s="1"/>
  <c r="J210" i="24"/>
  <c r="J209" i="24" s="1"/>
  <c r="K210" i="24"/>
  <c r="K209" i="24" s="1"/>
  <c r="L210" i="24"/>
  <c r="L209" i="24" s="1"/>
  <c r="I213" i="24"/>
  <c r="I212" i="24" s="1"/>
  <c r="J213" i="24"/>
  <c r="J212" i="24" s="1"/>
  <c r="K213" i="24"/>
  <c r="K212" i="24" s="1"/>
  <c r="L213" i="24"/>
  <c r="L212" i="24" s="1"/>
  <c r="I222" i="24"/>
  <c r="I221" i="24" s="1"/>
  <c r="I220" i="24" s="1"/>
  <c r="J222" i="24"/>
  <c r="J221" i="24" s="1"/>
  <c r="J220" i="24" s="1"/>
  <c r="K222" i="24"/>
  <c r="K221" i="24" s="1"/>
  <c r="K220" i="24" s="1"/>
  <c r="L222" i="24"/>
  <c r="L221" i="24" s="1"/>
  <c r="L220" i="24" s="1"/>
  <c r="I226" i="24"/>
  <c r="I225" i="24" s="1"/>
  <c r="I224" i="24" s="1"/>
  <c r="J226" i="24"/>
  <c r="J225" i="24" s="1"/>
  <c r="J224" i="24" s="1"/>
  <c r="K226" i="24"/>
  <c r="K225" i="24" s="1"/>
  <c r="K224" i="24" s="1"/>
  <c r="L226" i="24"/>
  <c r="L225" i="24" s="1"/>
  <c r="L224" i="24" s="1"/>
  <c r="I233" i="24"/>
  <c r="I232" i="24" s="1"/>
  <c r="J233" i="24"/>
  <c r="J232" i="24" s="1"/>
  <c r="K233" i="24"/>
  <c r="K232" i="24" s="1"/>
  <c r="L233" i="24"/>
  <c r="L232" i="24" s="1"/>
  <c r="I235" i="24"/>
  <c r="J235" i="24"/>
  <c r="K235" i="24"/>
  <c r="L235" i="24"/>
  <c r="I238" i="24"/>
  <c r="J238" i="24"/>
  <c r="K238" i="24"/>
  <c r="L238" i="24"/>
  <c r="I242" i="24"/>
  <c r="I241" i="24" s="1"/>
  <c r="J242" i="24"/>
  <c r="J241" i="24" s="1"/>
  <c r="K242" i="24"/>
  <c r="K241" i="24" s="1"/>
  <c r="L242" i="24"/>
  <c r="L241" i="24" s="1"/>
  <c r="I246" i="24"/>
  <c r="I245" i="24" s="1"/>
  <c r="J246" i="24"/>
  <c r="J245" i="24" s="1"/>
  <c r="K246" i="24"/>
  <c r="K245" i="24" s="1"/>
  <c r="L246" i="24"/>
  <c r="L245" i="24" s="1"/>
  <c r="I250" i="24"/>
  <c r="I249" i="24" s="1"/>
  <c r="J250" i="24"/>
  <c r="J249" i="24" s="1"/>
  <c r="K250" i="24"/>
  <c r="K249" i="24" s="1"/>
  <c r="L250" i="24"/>
  <c r="L249" i="24" s="1"/>
  <c r="I254" i="24"/>
  <c r="I253" i="24" s="1"/>
  <c r="J254" i="24"/>
  <c r="J253" i="24" s="1"/>
  <c r="K254" i="24"/>
  <c r="K253" i="24" s="1"/>
  <c r="L254" i="24"/>
  <c r="L253" i="24" s="1"/>
  <c r="I257" i="24"/>
  <c r="I256" i="24" s="1"/>
  <c r="J257" i="24"/>
  <c r="J256" i="24" s="1"/>
  <c r="K257" i="24"/>
  <c r="K256" i="24" s="1"/>
  <c r="L257" i="24"/>
  <c r="L256" i="24" s="1"/>
  <c r="I260" i="24"/>
  <c r="I259" i="24" s="1"/>
  <c r="J260" i="24"/>
  <c r="J259" i="24" s="1"/>
  <c r="K260" i="24"/>
  <c r="K259" i="24" s="1"/>
  <c r="L260" i="24"/>
  <c r="L259" i="24" s="1"/>
  <c r="I265" i="24"/>
  <c r="I264" i="24" s="1"/>
  <c r="J265" i="24"/>
  <c r="J264" i="24" s="1"/>
  <c r="K265" i="24"/>
  <c r="K264" i="24" s="1"/>
  <c r="L265" i="24"/>
  <c r="L264" i="24" s="1"/>
  <c r="I267" i="24"/>
  <c r="J267" i="24"/>
  <c r="K267" i="24"/>
  <c r="L267" i="24"/>
  <c r="I270" i="24"/>
  <c r="J270" i="24"/>
  <c r="K270" i="24"/>
  <c r="L270" i="24"/>
  <c r="I274" i="24"/>
  <c r="I273" i="24" s="1"/>
  <c r="J274" i="24"/>
  <c r="J273" i="24" s="1"/>
  <c r="K274" i="24"/>
  <c r="K273" i="24" s="1"/>
  <c r="L274" i="24"/>
  <c r="L273" i="24" s="1"/>
  <c r="I278" i="24"/>
  <c r="I277" i="24" s="1"/>
  <c r="J278" i="24"/>
  <c r="J277" i="24" s="1"/>
  <c r="K278" i="24"/>
  <c r="K277" i="24" s="1"/>
  <c r="L278" i="24"/>
  <c r="L277" i="24" s="1"/>
  <c r="I282" i="24"/>
  <c r="I281" i="24" s="1"/>
  <c r="J282" i="24"/>
  <c r="J281" i="24" s="1"/>
  <c r="K282" i="24"/>
  <c r="K281" i="24" s="1"/>
  <c r="L282" i="24"/>
  <c r="L281" i="24" s="1"/>
  <c r="I286" i="24"/>
  <c r="I285" i="24" s="1"/>
  <c r="J286" i="24"/>
  <c r="J285" i="24" s="1"/>
  <c r="K286" i="24"/>
  <c r="K285" i="24" s="1"/>
  <c r="L286" i="24"/>
  <c r="L285" i="24" s="1"/>
  <c r="I289" i="24"/>
  <c r="I288" i="24" s="1"/>
  <c r="J289" i="24"/>
  <c r="J288" i="24" s="1"/>
  <c r="K289" i="24"/>
  <c r="K288" i="24" s="1"/>
  <c r="L289" i="24"/>
  <c r="L288" i="24" s="1"/>
  <c r="I292" i="24"/>
  <c r="I291" i="24" s="1"/>
  <c r="J292" i="24"/>
  <c r="J291" i="24" s="1"/>
  <c r="K292" i="24"/>
  <c r="K291" i="24" s="1"/>
  <c r="L292" i="24"/>
  <c r="L291" i="24" s="1"/>
  <c r="I298" i="24"/>
  <c r="J298" i="24"/>
  <c r="K298" i="24"/>
  <c r="L298" i="24"/>
  <c r="I300" i="24"/>
  <c r="J300" i="24"/>
  <c r="K300" i="24"/>
  <c r="L300" i="24"/>
  <c r="I303" i="24"/>
  <c r="J303" i="24"/>
  <c r="K303" i="24"/>
  <c r="L303" i="24"/>
  <c r="I307" i="24"/>
  <c r="I306" i="24" s="1"/>
  <c r="J307" i="24"/>
  <c r="J306" i="24" s="1"/>
  <c r="K307" i="24"/>
  <c r="K306" i="24" s="1"/>
  <c r="L307" i="24"/>
  <c r="L306" i="24" s="1"/>
  <c r="I311" i="24"/>
  <c r="I310" i="24" s="1"/>
  <c r="J311" i="24"/>
  <c r="J310" i="24" s="1"/>
  <c r="K311" i="24"/>
  <c r="K310" i="24" s="1"/>
  <c r="L311" i="24"/>
  <c r="L310" i="24" s="1"/>
  <c r="I315" i="24"/>
  <c r="I314" i="24" s="1"/>
  <c r="J315" i="24"/>
  <c r="J314" i="24" s="1"/>
  <c r="K315" i="24"/>
  <c r="K314" i="24" s="1"/>
  <c r="L315" i="24"/>
  <c r="L314" i="24" s="1"/>
  <c r="I319" i="24"/>
  <c r="I318" i="24" s="1"/>
  <c r="J319" i="24"/>
  <c r="J318" i="24" s="1"/>
  <c r="K319" i="24"/>
  <c r="K318" i="24" s="1"/>
  <c r="L319" i="24"/>
  <c r="L318" i="24" s="1"/>
  <c r="I322" i="24"/>
  <c r="I321" i="24" s="1"/>
  <c r="J322" i="24"/>
  <c r="J321" i="24" s="1"/>
  <c r="K322" i="24"/>
  <c r="K321" i="24" s="1"/>
  <c r="L322" i="24"/>
  <c r="L321" i="24" s="1"/>
  <c r="I325" i="24"/>
  <c r="I324" i="24" s="1"/>
  <c r="J325" i="24"/>
  <c r="J324" i="24" s="1"/>
  <c r="K325" i="24"/>
  <c r="K324" i="24" s="1"/>
  <c r="L325" i="24"/>
  <c r="L324" i="24" s="1"/>
  <c r="I330" i="24"/>
  <c r="I329" i="24" s="1"/>
  <c r="J330" i="24"/>
  <c r="J329" i="24" s="1"/>
  <c r="K330" i="24"/>
  <c r="K329" i="24" s="1"/>
  <c r="L330" i="24"/>
  <c r="L329" i="24" s="1"/>
  <c r="I332" i="24"/>
  <c r="J332" i="24"/>
  <c r="K332" i="24"/>
  <c r="L332" i="24"/>
  <c r="I335" i="24"/>
  <c r="J335" i="24"/>
  <c r="K335" i="24"/>
  <c r="L335" i="24"/>
  <c r="I339" i="24"/>
  <c r="I338" i="24" s="1"/>
  <c r="J339" i="24"/>
  <c r="J338" i="24" s="1"/>
  <c r="K339" i="24"/>
  <c r="K338" i="24" s="1"/>
  <c r="L339" i="24"/>
  <c r="L338" i="24" s="1"/>
  <c r="I343" i="24"/>
  <c r="I342" i="24" s="1"/>
  <c r="J343" i="24"/>
  <c r="J342" i="24" s="1"/>
  <c r="K343" i="24"/>
  <c r="K342" i="24" s="1"/>
  <c r="L343" i="24"/>
  <c r="L342" i="24" s="1"/>
  <c r="I347" i="24"/>
  <c r="I346" i="24" s="1"/>
  <c r="J347" i="24"/>
  <c r="J346" i="24" s="1"/>
  <c r="K347" i="24"/>
  <c r="K346" i="24" s="1"/>
  <c r="L347" i="24"/>
  <c r="L346" i="24" s="1"/>
  <c r="I351" i="24"/>
  <c r="I350" i="24" s="1"/>
  <c r="J351" i="24"/>
  <c r="J350" i="24" s="1"/>
  <c r="K351" i="24"/>
  <c r="K350" i="24" s="1"/>
  <c r="L351" i="24"/>
  <c r="L350" i="24" s="1"/>
  <c r="I354" i="24"/>
  <c r="I353" i="24" s="1"/>
  <c r="J354" i="24"/>
  <c r="J353" i="24" s="1"/>
  <c r="K354" i="24"/>
  <c r="K353" i="24" s="1"/>
  <c r="L354" i="24"/>
  <c r="L353" i="24" s="1"/>
  <c r="I357" i="24"/>
  <c r="I356" i="24" s="1"/>
  <c r="J357" i="24"/>
  <c r="J356" i="24" s="1"/>
  <c r="K357" i="24"/>
  <c r="K356" i="24" s="1"/>
  <c r="L357" i="24"/>
  <c r="L356" i="24" s="1"/>
  <c r="I34" i="23"/>
  <c r="J34" i="23"/>
  <c r="J33" i="23" s="1"/>
  <c r="J32" i="23" s="1"/>
  <c r="K34" i="23"/>
  <c r="K33" i="23" s="1"/>
  <c r="K32" i="23" s="1"/>
  <c r="L34" i="23"/>
  <c r="L33" i="23" s="1"/>
  <c r="L32" i="23" s="1"/>
  <c r="I36" i="23"/>
  <c r="J36" i="23"/>
  <c r="K36" i="23"/>
  <c r="L36" i="23"/>
  <c r="I40" i="23"/>
  <c r="I39" i="23" s="1"/>
  <c r="I38" i="23" s="1"/>
  <c r="J40" i="23"/>
  <c r="J39" i="23" s="1"/>
  <c r="J38" i="23" s="1"/>
  <c r="K40" i="23"/>
  <c r="K39" i="23" s="1"/>
  <c r="K38" i="23" s="1"/>
  <c r="L40" i="23"/>
  <c r="L39" i="23" s="1"/>
  <c r="L38" i="23" s="1"/>
  <c r="I45" i="23"/>
  <c r="I44" i="23" s="1"/>
  <c r="I43" i="23" s="1"/>
  <c r="I42" i="23" s="1"/>
  <c r="J45" i="23"/>
  <c r="J44" i="23" s="1"/>
  <c r="J43" i="23" s="1"/>
  <c r="J42" i="23" s="1"/>
  <c r="K45" i="23"/>
  <c r="K44" i="23" s="1"/>
  <c r="K43" i="23" s="1"/>
  <c r="K42" i="23" s="1"/>
  <c r="L45" i="23"/>
  <c r="L44" i="23" s="1"/>
  <c r="L43" i="23" s="1"/>
  <c r="L42" i="23" s="1"/>
  <c r="I64" i="23"/>
  <c r="I63" i="23" s="1"/>
  <c r="J64" i="23"/>
  <c r="J63" i="23" s="1"/>
  <c r="K64" i="23"/>
  <c r="K63" i="23" s="1"/>
  <c r="L64" i="23"/>
  <c r="L63" i="23" s="1"/>
  <c r="I69" i="23"/>
  <c r="I68" i="23" s="1"/>
  <c r="J69" i="23"/>
  <c r="J68" i="23" s="1"/>
  <c r="K69" i="23"/>
  <c r="K68" i="23" s="1"/>
  <c r="L69" i="23"/>
  <c r="L68" i="23" s="1"/>
  <c r="I74" i="23"/>
  <c r="I73" i="23" s="1"/>
  <c r="J74" i="23"/>
  <c r="J73" i="23" s="1"/>
  <c r="K74" i="23"/>
  <c r="K73" i="23" s="1"/>
  <c r="L74" i="23"/>
  <c r="L73" i="23" s="1"/>
  <c r="I80" i="23"/>
  <c r="I79" i="23" s="1"/>
  <c r="I78" i="23" s="1"/>
  <c r="J80" i="23"/>
  <c r="J79" i="23" s="1"/>
  <c r="J78" i="23" s="1"/>
  <c r="K80" i="23"/>
  <c r="K79" i="23" s="1"/>
  <c r="K78" i="23" s="1"/>
  <c r="L80" i="23"/>
  <c r="L79" i="23" s="1"/>
  <c r="L78" i="23" s="1"/>
  <c r="I85" i="23"/>
  <c r="I84" i="23" s="1"/>
  <c r="I83" i="23" s="1"/>
  <c r="I82" i="23" s="1"/>
  <c r="J85" i="23"/>
  <c r="J84" i="23" s="1"/>
  <c r="J83" i="23" s="1"/>
  <c r="J82" i="23" s="1"/>
  <c r="K85" i="23"/>
  <c r="K84" i="23" s="1"/>
  <c r="K83" i="23" s="1"/>
  <c r="K82" i="23" s="1"/>
  <c r="L85" i="23"/>
  <c r="L84" i="23" s="1"/>
  <c r="L83" i="23" s="1"/>
  <c r="L82" i="23" s="1"/>
  <c r="I92" i="23"/>
  <c r="I91" i="23" s="1"/>
  <c r="I90" i="23" s="1"/>
  <c r="J92" i="23"/>
  <c r="J91" i="23" s="1"/>
  <c r="J90" i="23" s="1"/>
  <c r="K92" i="23"/>
  <c r="K91" i="23" s="1"/>
  <c r="K90" i="23" s="1"/>
  <c r="L92" i="23"/>
  <c r="L91" i="23" s="1"/>
  <c r="L90" i="23" s="1"/>
  <c r="I97" i="23"/>
  <c r="I96" i="23" s="1"/>
  <c r="I95" i="23" s="1"/>
  <c r="J97" i="23"/>
  <c r="J96" i="23" s="1"/>
  <c r="J95" i="23" s="1"/>
  <c r="K97" i="23"/>
  <c r="K96" i="23" s="1"/>
  <c r="K95" i="23" s="1"/>
  <c r="L97" i="23"/>
  <c r="L96" i="23" s="1"/>
  <c r="L95" i="23" s="1"/>
  <c r="I102" i="23"/>
  <c r="I101" i="23" s="1"/>
  <c r="I100" i="23" s="1"/>
  <c r="J102" i="23"/>
  <c r="J101" i="23" s="1"/>
  <c r="J100" i="23" s="1"/>
  <c r="K102" i="23"/>
  <c r="K101" i="23" s="1"/>
  <c r="K100" i="23" s="1"/>
  <c r="L102" i="23"/>
  <c r="L101" i="23" s="1"/>
  <c r="L100" i="23" s="1"/>
  <c r="I106" i="23"/>
  <c r="I105" i="23" s="1"/>
  <c r="J106" i="23"/>
  <c r="J105" i="23" s="1"/>
  <c r="K106" i="23"/>
  <c r="K105" i="23" s="1"/>
  <c r="L106" i="23"/>
  <c r="L105" i="23" s="1"/>
  <c r="I112" i="23"/>
  <c r="I111" i="23" s="1"/>
  <c r="I110" i="23" s="1"/>
  <c r="J112" i="23"/>
  <c r="J111" i="23" s="1"/>
  <c r="J110" i="23" s="1"/>
  <c r="K112" i="23"/>
  <c r="K111" i="23" s="1"/>
  <c r="K110" i="23" s="1"/>
  <c r="L112" i="23"/>
  <c r="L111" i="23" s="1"/>
  <c r="L110" i="23" s="1"/>
  <c r="I117" i="23"/>
  <c r="I116" i="23" s="1"/>
  <c r="I115" i="23" s="1"/>
  <c r="J117" i="23"/>
  <c r="J116" i="23" s="1"/>
  <c r="J115" i="23" s="1"/>
  <c r="K117" i="23"/>
  <c r="K116" i="23" s="1"/>
  <c r="K115" i="23" s="1"/>
  <c r="L117" i="23"/>
  <c r="L116" i="23" s="1"/>
  <c r="L115" i="23" s="1"/>
  <c r="I121" i="23"/>
  <c r="I120" i="23" s="1"/>
  <c r="I119" i="23" s="1"/>
  <c r="J121" i="23"/>
  <c r="J120" i="23" s="1"/>
  <c r="J119" i="23" s="1"/>
  <c r="K121" i="23"/>
  <c r="K120" i="23" s="1"/>
  <c r="K119" i="23" s="1"/>
  <c r="L121" i="23"/>
  <c r="L120" i="23" s="1"/>
  <c r="L119" i="23" s="1"/>
  <c r="I125" i="23"/>
  <c r="I124" i="23" s="1"/>
  <c r="I123" i="23" s="1"/>
  <c r="J125" i="23"/>
  <c r="J124" i="23" s="1"/>
  <c r="J123" i="23" s="1"/>
  <c r="K125" i="23"/>
  <c r="K124" i="23" s="1"/>
  <c r="K123" i="23" s="1"/>
  <c r="L125" i="23"/>
  <c r="L124" i="23" s="1"/>
  <c r="L123" i="23" s="1"/>
  <c r="I129" i="23"/>
  <c r="I128" i="23" s="1"/>
  <c r="I127" i="23" s="1"/>
  <c r="J129" i="23"/>
  <c r="J128" i="23" s="1"/>
  <c r="J127" i="23" s="1"/>
  <c r="K129" i="23"/>
  <c r="K128" i="23" s="1"/>
  <c r="K127" i="23" s="1"/>
  <c r="L129" i="23"/>
  <c r="L128" i="23" s="1"/>
  <c r="L127" i="23" s="1"/>
  <c r="I134" i="23"/>
  <c r="I133" i="23" s="1"/>
  <c r="I132" i="23" s="1"/>
  <c r="J134" i="23"/>
  <c r="J133" i="23" s="1"/>
  <c r="J132" i="23" s="1"/>
  <c r="K134" i="23"/>
  <c r="K133" i="23" s="1"/>
  <c r="K132" i="23" s="1"/>
  <c r="L134" i="23"/>
  <c r="L133" i="23" s="1"/>
  <c r="L132" i="23" s="1"/>
  <c r="I139" i="23"/>
  <c r="I138" i="23" s="1"/>
  <c r="I137" i="23" s="1"/>
  <c r="J139" i="23"/>
  <c r="J138" i="23" s="1"/>
  <c r="J137" i="23" s="1"/>
  <c r="K139" i="23"/>
  <c r="K138" i="23" s="1"/>
  <c r="K137" i="23" s="1"/>
  <c r="L139" i="23"/>
  <c r="L138" i="23" s="1"/>
  <c r="L137" i="23" s="1"/>
  <c r="I143" i="23"/>
  <c r="I142" i="23" s="1"/>
  <c r="J143" i="23"/>
  <c r="J142" i="23" s="1"/>
  <c r="K143" i="23"/>
  <c r="K142" i="23" s="1"/>
  <c r="L143" i="23"/>
  <c r="L142" i="23" s="1"/>
  <c r="I147" i="23"/>
  <c r="I146" i="23" s="1"/>
  <c r="I145" i="23" s="1"/>
  <c r="J147" i="23"/>
  <c r="J146" i="23" s="1"/>
  <c r="J145" i="23" s="1"/>
  <c r="K147" i="23"/>
  <c r="K146" i="23" s="1"/>
  <c r="K145" i="23" s="1"/>
  <c r="L147" i="23"/>
  <c r="L146" i="23" s="1"/>
  <c r="L145" i="23" s="1"/>
  <c r="I153" i="23"/>
  <c r="I152" i="23" s="1"/>
  <c r="J153" i="23"/>
  <c r="J152" i="23" s="1"/>
  <c r="K153" i="23"/>
  <c r="K152" i="23" s="1"/>
  <c r="L153" i="23"/>
  <c r="L152" i="23" s="1"/>
  <c r="I158" i="23"/>
  <c r="I157" i="23" s="1"/>
  <c r="J158" i="23"/>
  <c r="J157" i="23" s="1"/>
  <c r="K158" i="23"/>
  <c r="K157" i="23" s="1"/>
  <c r="L158" i="23"/>
  <c r="L157" i="23" s="1"/>
  <c r="I163" i="23"/>
  <c r="I162" i="23" s="1"/>
  <c r="I161" i="23" s="1"/>
  <c r="J163" i="23"/>
  <c r="J162" i="23" s="1"/>
  <c r="J161" i="23" s="1"/>
  <c r="K163" i="23"/>
  <c r="K162" i="23" s="1"/>
  <c r="K161" i="23" s="1"/>
  <c r="L163" i="23"/>
  <c r="L162" i="23" s="1"/>
  <c r="L161" i="23" s="1"/>
  <c r="I167" i="23"/>
  <c r="I166" i="23" s="1"/>
  <c r="J167" i="23"/>
  <c r="J166" i="23" s="1"/>
  <c r="K167" i="23"/>
  <c r="K166" i="23" s="1"/>
  <c r="L167" i="23"/>
  <c r="L166" i="23" s="1"/>
  <c r="I172" i="23"/>
  <c r="I171" i="23" s="1"/>
  <c r="J172" i="23"/>
  <c r="J171" i="23" s="1"/>
  <c r="K172" i="23"/>
  <c r="K171" i="23" s="1"/>
  <c r="L172" i="23"/>
  <c r="L171" i="23" s="1"/>
  <c r="I180" i="23"/>
  <c r="I179" i="23" s="1"/>
  <c r="J180" i="23"/>
  <c r="J179" i="23" s="1"/>
  <c r="K180" i="23"/>
  <c r="K179" i="23" s="1"/>
  <c r="L180" i="23"/>
  <c r="L179" i="23" s="1"/>
  <c r="I183" i="23"/>
  <c r="I182" i="23" s="1"/>
  <c r="J183" i="23"/>
  <c r="J182" i="23" s="1"/>
  <c r="K183" i="23"/>
  <c r="K182" i="23" s="1"/>
  <c r="L183" i="23"/>
  <c r="L182" i="23" s="1"/>
  <c r="I188" i="23"/>
  <c r="I187" i="23" s="1"/>
  <c r="J188" i="23"/>
  <c r="J187" i="23" s="1"/>
  <c r="K188" i="23"/>
  <c r="K187" i="23" s="1"/>
  <c r="L188" i="23"/>
  <c r="L187" i="23" s="1"/>
  <c r="M188" i="23"/>
  <c r="N188" i="23"/>
  <c r="O188" i="23"/>
  <c r="P188" i="23"/>
  <c r="I194" i="23"/>
  <c r="I193" i="23" s="1"/>
  <c r="J194" i="23"/>
  <c r="J193" i="23" s="1"/>
  <c r="K194" i="23"/>
  <c r="K193" i="23" s="1"/>
  <c r="L194" i="23"/>
  <c r="L193" i="23" s="1"/>
  <c r="I199" i="23"/>
  <c r="I198" i="23" s="1"/>
  <c r="J199" i="23"/>
  <c r="J198" i="23" s="1"/>
  <c r="K199" i="23"/>
  <c r="K198" i="23" s="1"/>
  <c r="L199" i="23"/>
  <c r="L198" i="23" s="1"/>
  <c r="I203" i="23"/>
  <c r="I202" i="23" s="1"/>
  <c r="I201" i="23" s="1"/>
  <c r="J203" i="23"/>
  <c r="J202" i="23" s="1"/>
  <c r="J201" i="23" s="1"/>
  <c r="K203" i="23"/>
  <c r="K202" i="23" s="1"/>
  <c r="K201" i="23" s="1"/>
  <c r="L203" i="23"/>
  <c r="L202" i="23" s="1"/>
  <c r="L201" i="23" s="1"/>
  <c r="I210" i="23"/>
  <c r="I209" i="23" s="1"/>
  <c r="J210" i="23"/>
  <c r="J209" i="23" s="1"/>
  <c r="K210" i="23"/>
  <c r="K209" i="23" s="1"/>
  <c r="L210" i="23"/>
  <c r="L209" i="23" s="1"/>
  <c r="I213" i="23"/>
  <c r="I212" i="23" s="1"/>
  <c r="J213" i="23"/>
  <c r="J212" i="23" s="1"/>
  <c r="K213" i="23"/>
  <c r="K212" i="23" s="1"/>
  <c r="L213" i="23"/>
  <c r="L212" i="23" s="1"/>
  <c r="I222" i="23"/>
  <c r="I221" i="23" s="1"/>
  <c r="I220" i="23" s="1"/>
  <c r="J222" i="23"/>
  <c r="J221" i="23" s="1"/>
  <c r="J220" i="23" s="1"/>
  <c r="K222" i="23"/>
  <c r="K221" i="23" s="1"/>
  <c r="K220" i="23" s="1"/>
  <c r="L222" i="23"/>
  <c r="L221" i="23" s="1"/>
  <c r="L220" i="23" s="1"/>
  <c r="I226" i="23"/>
  <c r="I225" i="23" s="1"/>
  <c r="I224" i="23" s="1"/>
  <c r="J226" i="23"/>
  <c r="J225" i="23" s="1"/>
  <c r="J224" i="23" s="1"/>
  <c r="K226" i="23"/>
  <c r="K225" i="23" s="1"/>
  <c r="K224" i="23" s="1"/>
  <c r="L226" i="23"/>
  <c r="L225" i="23" s="1"/>
  <c r="L224" i="23" s="1"/>
  <c r="I233" i="23"/>
  <c r="I232" i="23" s="1"/>
  <c r="J233" i="23"/>
  <c r="J232" i="23" s="1"/>
  <c r="K233" i="23"/>
  <c r="K232" i="23" s="1"/>
  <c r="L233" i="23"/>
  <c r="L232" i="23" s="1"/>
  <c r="I235" i="23"/>
  <c r="J235" i="23"/>
  <c r="K235" i="23"/>
  <c r="L235" i="23"/>
  <c r="I238" i="23"/>
  <c r="J238" i="23"/>
  <c r="K238" i="23"/>
  <c r="L238" i="23"/>
  <c r="I242" i="23"/>
  <c r="I241" i="23" s="1"/>
  <c r="J242" i="23"/>
  <c r="J241" i="23" s="1"/>
  <c r="K242" i="23"/>
  <c r="K241" i="23" s="1"/>
  <c r="L242" i="23"/>
  <c r="L241" i="23" s="1"/>
  <c r="I246" i="23"/>
  <c r="I245" i="23" s="1"/>
  <c r="J246" i="23"/>
  <c r="J245" i="23" s="1"/>
  <c r="K246" i="23"/>
  <c r="K245" i="23" s="1"/>
  <c r="L246" i="23"/>
  <c r="L245" i="23" s="1"/>
  <c r="I250" i="23"/>
  <c r="I249" i="23" s="1"/>
  <c r="J250" i="23"/>
  <c r="J249" i="23" s="1"/>
  <c r="K250" i="23"/>
  <c r="K249" i="23" s="1"/>
  <c r="L250" i="23"/>
  <c r="L249" i="23" s="1"/>
  <c r="I254" i="23"/>
  <c r="I253" i="23" s="1"/>
  <c r="J254" i="23"/>
  <c r="J253" i="23" s="1"/>
  <c r="K254" i="23"/>
  <c r="K253" i="23" s="1"/>
  <c r="L254" i="23"/>
  <c r="L253" i="23" s="1"/>
  <c r="J256" i="23"/>
  <c r="I257" i="23"/>
  <c r="I256" i="23" s="1"/>
  <c r="J257" i="23"/>
  <c r="K257" i="23"/>
  <c r="K256" i="23" s="1"/>
  <c r="L257" i="23"/>
  <c r="L256" i="23" s="1"/>
  <c r="I260" i="23"/>
  <c r="I259" i="23" s="1"/>
  <c r="J260" i="23"/>
  <c r="J259" i="23" s="1"/>
  <c r="K260" i="23"/>
  <c r="K259" i="23" s="1"/>
  <c r="L260" i="23"/>
  <c r="L259" i="23" s="1"/>
  <c r="I265" i="23"/>
  <c r="I264" i="23" s="1"/>
  <c r="J265" i="23"/>
  <c r="J264" i="23" s="1"/>
  <c r="K265" i="23"/>
  <c r="K264" i="23" s="1"/>
  <c r="L265" i="23"/>
  <c r="L264" i="23" s="1"/>
  <c r="I267" i="23"/>
  <c r="J267" i="23"/>
  <c r="K267" i="23"/>
  <c r="L267" i="23"/>
  <c r="I270" i="23"/>
  <c r="J270" i="23"/>
  <c r="K270" i="23"/>
  <c r="L270" i="23"/>
  <c r="I274" i="23"/>
  <c r="I273" i="23" s="1"/>
  <c r="J274" i="23"/>
  <c r="J273" i="23" s="1"/>
  <c r="K274" i="23"/>
  <c r="K273" i="23" s="1"/>
  <c r="L274" i="23"/>
  <c r="L273" i="23" s="1"/>
  <c r="I278" i="23"/>
  <c r="I277" i="23" s="1"/>
  <c r="J278" i="23"/>
  <c r="J277" i="23" s="1"/>
  <c r="K278" i="23"/>
  <c r="K277" i="23" s="1"/>
  <c r="L278" i="23"/>
  <c r="L277" i="23" s="1"/>
  <c r="I282" i="23"/>
  <c r="I281" i="23" s="1"/>
  <c r="J282" i="23"/>
  <c r="J281" i="23" s="1"/>
  <c r="K282" i="23"/>
  <c r="K281" i="23" s="1"/>
  <c r="L282" i="23"/>
  <c r="L281" i="23" s="1"/>
  <c r="I286" i="23"/>
  <c r="I285" i="23" s="1"/>
  <c r="J286" i="23"/>
  <c r="J285" i="23" s="1"/>
  <c r="K286" i="23"/>
  <c r="K285" i="23" s="1"/>
  <c r="L286" i="23"/>
  <c r="L285" i="23" s="1"/>
  <c r="I289" i="23"/>
  <c r="I288" i="23" s="1"/>
  <c r="J289" i="23"/>
  <c r="J288" i="23" s="1"/>
  <c r="K289" i="23"/>
  <c r="K288" i="23" s="1"/>
  <c r="L289" i="23"/>
  <c r="L288" i="23" s="1"/>
  <c r="I292" i="23"/>
  <c r="I291" i="23" s="1"/>
  <c r="J292" i="23"/>
  <c r="J291" i="23" s="1"/>
  <c r="K292" i="23"/>
  <c r="K291" i="23" s="1"/>
  <c r="L292" i="23"/>
  <c r="L291" i="23" s="1"/>
  <c r="I298" i="23"/>
  <c r="J298" i="23"/>
  <c r="K298" i="23"/>
  <c r="L298" i="23"/>
  <c r="I300" i="23"/>
  <c r="J300" i="23"/>
  <c r="K300" i="23"/>
  <c r="L300" i="23"/>
  <c r="I303" i="23"/>
  <c r="J303" i="23"/>
  <c r="K303" i="23"/>
  <c r="L303" i="23"/>
  <c r="I307" i="23"/>
  <c r="I306" i="23" s="1"/>
  <c r="J307" i="23"/>
  <c r="J306" i="23" s="1"/>
  <c r="K307" i="23"/>
  <c r="K306" i="23" s="1"/>
  <c r="L307" i="23"/>
  <c r="L306" i="23" s="1"/>
  <c r="I311" i="23"/>
  <c r="I310" i="23" s="1"/>
  <c r="J311" i="23"/>
  <c r="J310" i="23" s="1"/>
  <c r="K311" i="23"/>
  <c r="K310" i="23" s="1"/>
  <c r="L311" i="23"/>
  <c r="L310" i="23" s="1"/>
  <c r="I315" i="23"/>
  <c r="I314" i="23" s="1"/>
  <c r="J315" i="23"/>
  <c r="J314" i="23" s="1"/>
  <c r="K315" i="23"/>
  <c r="K314" i="23" s="1"/>
  <c r="L315" i="23"/>
  <c r="L314" i="23" s="1"/>
  <c r="I319" i="23"/>
  <c r="I318" i="23" s="1"/>
  <c r="J319" i="23"/>
  <c r="J318" i="23" s="1"/>
  <c r="K319" i="23"/>
  <c r="K318" i="23" s="1"/>
  <c r="L319" i="23"/>
  <c r="L318" i="23" s="1"/>
  <c r="I322" i="23"/>
  <c r="I321" i="23" s="1"/>
  <c r="J322" i="23"/>
  <c r="J321" i="23" s="1"/>
  <c r="K322" i="23"/>
  <c r="K321" i="23" s="1"/>
  <c r="L322" i="23"/>
  <c r="L321" i="23" s="1"/>
  <c r="I325" i="23"/>
  <c r="I324" i="23" s="1"/>
  <c r="J325" i="23"/>
  <c r="J324" i="23" s="1"/>
  <c r="K325" i="23"/>
  <c r="K324" i="23" s="1"/>
  <c r="L325" i="23"/>
  <c r="L324" i="23" s="1"/>
  <c r="I330" i="23"/>
  <c r="I329" i="23" s="1"/>
  <c r="J330" i="23"/>
  <c r="J329" i="23" s="1"/>
  <c r="K330" i="23"/>
  <c r="K329" i="23" s="1"/>
  <c r="L330" i="23"/>
  <c r="L329" i="23" s="1"/>
  <c r="I332" i="23"/>
  <c r="J332" i="23"/>
  <c r="K332" i="23"/>
  <c r="L332" i="23"/>
  <c r="I335" i="23"/>
  <c r="J335" i="23"/>
  <c r="K335" i="23"/>
  <c r="L335" i="23"/>
  <c r="I339" i="23"/>
  <c r="I338" i="23" s="1"/>
  <c r="J339" i="23"/>
  <c r="J338" i="23" s="1"/>
  <c r="K339" i="23"/>
  <c r="K338" i="23" s="1"/>
  <c r="L339" i="23"/>
  <c r="L338" i="23" s="1"/>
  <c r="I343" i="23"/>
  <c r="I342" i="23" s="1"/>
  <c r="J343" i="23"/>
  <c r="J342" i="23" s="1"/>
  <c r="K343" i="23"/>
  <c r="K342" i="23" s="1"/>
  <c r="L343" i="23"/>
  <c r="L342" i="23" s="1"/>
  <c r="I347" i="23"/>
  <c r="I346" i="23" s="1"/>
  <c r="J347" i="23"/>
  <c r="J346" i="23" s="1"/>
  <c r="K347" i="23"/>
  <c r="K346" i="23" s="1"/>
  <c r="L347" i="23"/>
  <c r="L346" i="23" s="1"/>
  <c r="I351" i="23"/>
  <c r="I350" i="23" s="1"/>
  <c r="J351" i="23"/>
  <c r="J350" i="23" s="1"/>
  <c r="K351" i="23"/>
  <c r="K350" i="23" s="1"/>
  <c r="L351" i="23"/>
  <c r="L350" i="23" s="1"/>
  <c r="I354" i="23"/>
  <c r="I353" i="23" s="1"/>
  <c r="J354" i="23"/>
  <c r="J353" i="23" s="1"/>
  <c r="K354" i="23"/>
  <c r="K353" i="23" s="1"/>
  <c r="L354" i="23"/>
  <c r="L353" i="23" s="1"/>
  <c r="I357" i="23"/>
  <c r="I356" i="23" s="1"/>
  <c r="J357" i="23"/>
  <c r="J356" i="23" s="1"/>
  <c r="K357" i="23"/>
  <c r="K356" i="23" s="1"/>
  <c r="L357" i="23"/>
  <c r="L356" i="23" s="1"/>
  <c r="I34" i="22"/>
  <c r="J34" i="22"/>
  <c r="J33" i="22" s="1"/>
  <c r="J32" i="22" s="1"/>
  <c r="K34" i="22"/>
  <c r="K33" i="22" s="1"/>
  <c r="K32" i="22" s="1"/>
  <c r="L34" i="22"/>
  <c r="L33" i="22" s="1"/>
  <c r="L32" i="22" s="1"/>
  <c r="I36" i="22"/>
  <c r="J36" i="22"/>
  <c r="K36" i="22"/>
  <c r="L36" i="22"/>
  <c r="I40" i="22"/>
  <c r="I39" i="22" s="1"/>
  <c r="I38" i="22" s="1"/>
  <c r="J40" i="22"/>
  <c r="J39" i="22" s="1"/>
  <c r="J38" i="22" s="1"/>
  <c r="K40" i="22"/>
  <c r="K39" i="22" s="1"/>
  <c r="K38" i="22" s="1"/>
  <c r="L40" i="22"/>
  <c r="L39" i="22" s="1"/>
  <c r="L38" i="22" s="1"/>
  <c r="I45" i="22"/>
  <c r="I44" i="22" s="1"/>
  <c r="I43" i="22" s="1"/>
  <c r="I42" i="22" s="1"/>
  <c r="J45" i="22"/>
  <c r="J44" i="22" s="1"/>
  <c r="J43" i="22" s="1"/>
  <c r="J42" i="22" s="1"/>
  <c r="K45" i="22"/>
  <c r="K44" i="22" s="1"/>
  <c r="K43" i="22" s="1"/>
  <c r="K42" i="22" s="1"/>
  <c r="L45" i="22"/>
  <c r="L44" i="22" s="1"/>
  <c r="L43" i="22" s="1"/>
  <c r="L42" i="22" s="1"/>
  <c r="I64" i="22"/>
  <c r="I63" i="22" s="1"/>
  <c r="J64" i="22"/>
  <c r="J63" i="22" s="1"/>
  <c r="K64" i="22"/>
  <c r="K63" i="22" s="1"/>
  <c r="L64" i="22"/>
  <c r="L63" i="22" s="1"/>
  <c r="I69" i="22"/>
  <c r="I68" i="22" s="1"/>
  <c r="J69" i="22"/>
  <c r="J68" i="22" s="1"/>
  <c r="K69" i="22"/>
  <c r="K68" i="22" s="1"/>
  <c r="L69" i="22"/>
  <c r="L68" i="22" s="1"/>
  <c r="I74" i="22"/>
  <c r="I73" i="22" s="1"/>
  <c r="J74" i="22"/>
  <c r="J73" i="22" s="1"/>
  <c r="K74" i="22"/>
  <c r="K73" i="22" s="1"/>
  <c r="L74" i="22"/>
  <c r="L73" i="22" s="1"/>
  <c r="I80" i="22"/>
  <c r="I79" i="22" s="1"/>
  <c r="I78" i="22" s="1"/>
  <c r="J80" i="22"/>
  <c r="J79" i="22" s="1"/>
  <c r="J78" i="22" s="1"/>
  <c r="K80" i="22"/>
  <c r="K79" i="22" s="1"/>
  <c r="K78" i="22" s="1"/>
  <c r="L80" i="22"/>
  <c r="L79" i="22" s="1"/>
  <c r="L78" i="22" s="1"/>
  <c r="I85" i="22"/>
  <c r="I84" i="22" s="1"/>
  <c r="I83" i="22" s="1"/>
  <c r="I82" i="22" s="1"/>
  <c r="J85" i="22"/>
  <c r="J84" i="22" s="1"/>
  <c r="J83" i="22" s="1"/>
  <c r="J82" i="22" s="1"/>
  <c r="K85" i="22"/>
  <c r="K84" i="22" s="1"/>
  <c r="K83" i="22" s="1"/>
  <c r="K82" i="22" s="1"/>
  <c r="L85" i="22"/>
  <c r="L84" i="22" s="1"/>
  <c r="L83" i="22" s="1"/>
  <c r="L82" i="22" s="1"/>
  <c r="I92" i="22"/>
  <c r="I91" i="22" s="1"/>
  <c r="I90" i="22" s="1"/>
  <c r="J92" i="22"/>
  <c r="J91" i="22" s="1"/>
  <c r="J90" i="22" s="1"/>
  <c r="K92" i="22"/>
  <c r="K91" i="22" s="1"/>
  <c r="K90" i="22" s="1"/>
  <c r="L92" i="22"/>
  <c r="L91" i="22" s="1"/>
  <c r="L90" i="22" s="1"/>
  <c r="I97" i="22"/>
  <c r="I96" i="22" s="1"/>
  <c r="I95" i="22" s="1"/>
  <c r="J97" i="22"/>
  <c r="J96" i="22" s="1"/>
  <c r="J95" i="22" s="1"/>
  <c r="K97" i="22"/>
  <c r="K96" i="22" s="1"/>
  <c r="K95" i="22" s="1"/>
  <c r="L97" i="22"/>
  <c r="L96" i="22" s="1"/>
  <c r="L95" i="22" s="1"/>
  <c r="I102" i="22"/>
  <c r="I101" i="22" s="1"/>
  <c r="I100" i="22" s="1"/>
  <c r="J102" i="22"/>
  <c r="J101" i="22" s="1"/>
  <c r="J100" i="22" s="1"/>
  <c r="K102" i="22"/>
  <c r="K101" i="22" s="1"/>
  <c r="K100" i="22" s="1"/>
  <c r="L102" i="22"/>
  <c r="L101" i="22" s="1"/>
  <c r="L100" i="22" s="1"/>
  <c r="I106" i="22"/>
  <c r="I105" i="22" s="1"/>
  <c r="J106" i="22"/>
  <c r="J105" i="22" s="1"/>
  <c r="K106" i="22"/>
  <c r="K105" i="22" s="1"/>
  <c r="L106" i="22"/>
  <c r="L105" i="22" s="1"/>
  <c r="I112" i="22"/>
  <c r="I111" i="22" s="1"/>
  <c r="I110" i="22" s="1"/>
  <c r="J112" i="22"/>
  <c r="J111" i="22" s="1"/>
  <c r="J110" i="22" s="1"/>
  <c r="K112" i="22"/>
  <c r="K111" i="22" s="1"/>
  <c r="K110" i="22" s="1"/>
  <c r="L112" i="22"/>
  <c r="L111" i="22" s="1"/>
  <c r="L110" i="22" s="1"/>
  <c r="I117" i="22"/>
  <c r="I116" i="22" s="1"/>
  <c r="I115" i="22" s="1"/>
  <c r="J117" i="22"/>
  <c r="J116" i="22" s="1"/>
  <c r="J115" i="22" s="1"/>
  <c r="K117" i="22"/>
  <c r="K116" i="22" s="1"/>
  <c r="K115" i="22" s="1"/>
  <c r="L117" i="22"/>
  <c r="L116" i="22" s="1"/>
  <c r="L115" i="22" s="1"/>
  <c r="I121" i="22"/>
  <c r="I120" i="22" s="1"/>
  <c r="I119" i="22" s="1"/>
  <c r="J121" i="22"/>
  <c r="J120" i="22" s="1"/>
  <c r="J119" i="22" s="1"/>
  <c r="K121" i="22"/>
  <c r="K120" i="22" s="1"/>
  <c r="K119" i="22" s="1"/>
  <c r="L121" i="22"/>
  <c r="L120" i="22" s="1"/>
  <c r="L119" i="22" s="1"/>
  <c r="I125" i="22"/>
  <c r="I124" i="22" s="1"/>
  <c r="I123" i="22" s="1"/>
  <c r="J125" i="22"/>
  <c r="J124" i="22" s="1"/>
  <c r="J123" i="22" s="1"/>
  <c r="K125" i="22"/>
  <c r="K124" i="22" s="1"/>
  <c r="K123" i="22" s="1"/>
  <c r="L125" i="22"/>
  <c r="L124" i="22" s="1"/>
  <c r="L123" i="22" s="1"/>
  <c r="I129" i="22"/>
  <c r="I128" i="22" s="1"/>
  <c r="I127" i="22" s="1"/>
  <c r="J129" i="22"/>
  <c r="J128" i="22" s="1"/>
  <c r="J127" i="22" s="1"/>
  <c r="K129" i="22"/>
  <c r="K128" i="22" s="1"/>
  <c r="K127" i="22" s="1"/>
  <c r="L129" i="22"/>
  <c r="L128" i="22" s="1"/>
  <c r="L127" i="22" s="1"/>
  <c r="I134" i="22"/>
  <c r="I133" i="22" s="1"/>
  <c r="I132" i="22" s="1"/>
  <c r="J134" i="22"/>
  <c r="J133" i="22" s="1"/>
  <c r="J132" i="22" s="1"/>
  <c r="K134" i="22"/>
  <c r="K133" i="22" s="1"/>
  <c r="K132" i="22" s="1"/>
  <c r="L134" i="22"/>
  <c r="L133" i="22" s="1"/>
  <c r="L132" i="22" s="1"/>
  <c r="I139" i="22"/>
  <c r="I138" i="22" s="1"/>
  <c r="I137" i="22" s="1"/>
  <c r="J139" i="22"/>
  <c r="J138" i="22" s="1"/>
  <c r="J137" i="22" s="1"/>
  <c r="K139" i="22"/>
  <c r="K138" i="22" s="1"/>
  <c r="K137" i="22" s="1"/>
  <c r="L139" i="22"/>
  <c r="L138" i="22" s="1"/>
  <c r="L137" i="22" s="1"/>
  <c r="I143" i="22"/>
  <c r="I142" i="22" s="1"/>
  <c r="J143" i="22"/>
  <c r="J142" i="22" s="1"/>
  <c r="K143" i="22"/>
  <c r="K142" i="22" s="1"/>
  <c r="L143" i="22"/>
  <c r="L142" i="22" s="1"/>
  <c r="I147" i="22"/>
  <c r="I146" i="22" s="1"/>
  <c r="I145" i="22" s="1"/>
  <c r="J147" i="22"/>
  <c r="J146" i="22" s="1"/>
  <c r="J145" i="22" s="1"/>
  <c r="K147" i="22"/>
  <c r="K146" i="22" s="1"/>
  <c r="K145" i="22" s="1"/>
  <c r="L147" i="22"/>
  <c r="L146" i="22" s="1"/>
  <c r="L145" i="22" s="1"/>
  <c r="I153" i="22"/>
  <c r="I152" i="22" s="1"/>
  <c r="J153" i="22"/>
  <c r="J152" i="22" s="1"/>
  <c r="K153" i="22"/>
  <c r="K152" i="22" s="1"/>
  <c r="L153" i="22"/>
  <c r="L152" i="22" s="1"/>
  <c r="I158" i="22"/>
  <c r="I157" i="22" s="1"/>
  <c r="J158" i="22"/>
  <c r="J157" i="22" s="1"/>
  <c r="K158" i="22"/>
  <c r="K157" i="22" s="1"/>
  <c r="L158" i="22"/>
  <c r="L157" i="22" s="1"/>
  <c r="I163" i="22"/>
  <c r="I162" i="22" s="1"/>
  <c r="I161" i="22" s="1"/>
  <c r="J163" i="22"/>
  <c r="J162" i="22" s="1"/>
  <c r="J161" i="22" s="1"/>
  <c r="K163" i="22"/>
  <c r="K162" i="22" s="1"/>
  <c r="K161" i="22" s="1"/>
  <c r="L163" i="22"/>
  <c r="L162" i="22" s="1"/>
  <c r="L161" i="22" s="1"/>
  <c r="I167" i="22"/>
  <c r="I166" i="22" s="1"/>
  <c r="J167" i="22"/>
  <c r="J166" i="22" s="1"/>
  <c r="K167" i="22"/>
  <c r="K166" i="22" s="1"/>
  <c r="L167" i="22"/>
  <c r="L166" i="22" s="1"/>
  <c r="I172" i="22"/>
  <c r="I171" i="22" s="1"/>
  <c r="J172" i="22"/>
  <c r="J171" i="22" s="1"/>
  <c r="K172" i="22"/>
  <c r="K171" i="22" s="1"/>
  <c r="L172" i="22"/>
  <c r="L171" i="22" s="1"/>
  <c r="I180" i="22"/>
  <c r="I179" i="22" s="1"/>
  <c r="J180" i="22"/>
  <c r="J179" i="22" s="1"/>
  <c r="K180" i="22"/>
  <c r="K179" i="22" s="1"/>
  <c r="L180" i="22"/>
  <c r="L179" i="22" s="1"/>
  <c r="I183" i="22"/>
  <c r="I182" i="22" s="1"/>
  <c r="J183" i="22"/>
  <c r="J182" i="22" s="1"/>
  <c r="K183" i="22"/>
  <c r="K182" i="22" s="1"/>
  <c r="L183" i="22"/>
  <c r="L182" i="22" s="1"/>
  <c r="I188" i="22"/>
  <c r="I187" i="22" s="1"/>
  <c r="J188" i="22"/>
  <c r="J187" i="22" s="1"/>
  <c r="K188" i="22"/>
  <c r="K187" i="22" s="1"/>
  <c r="L188" i="22"/>
  <c r="L187" i="22" s="1"/>
  <c r="M188" i="22"/>
  <c r="N188" i="22"/>
  <c r="O188" i="22"/>
  <c r="P188" i="22"/>
  <c r="I194" i="22"/>
  <c r="I193" i="22" s="1"/>
  <c r="J194" i="22"/>
  <c r="J193" i="22" s="1"/>
  <c r="K194" i="22"/>
  <c r="K193" i="22" s="1"/>
  <c r="L194" i="22"/>
  <c r="L193" i="22" s="1"/>
  <c r="I199" i="22"/>
  <c r="I198" i="22" s="1"/>
  <c r="J199" i="22"/>
  <c r="J198" i="22" s="1"/>
  <c r="K199" i="22"/>
  <c r="K198" i="22" s="1"/>
  <c r="L199" i="22"/>
  <c r="L198" i="22" s="1"/>
  <c r="I203" i="22"/>
  <c r="I202" i="22" s="1"/>
  <c r="I201" i="22" s="1"/>
  <c r="J203" i="22"/>
  <c r="J202" i="22" s="1"/>
  <c r="J201" i="22" s="1"/>
  <c r="K203" i="22"/>
  <c r="K202" i="22" s="1"/>
  <c r="K201" i="22" s="1"/>
  <c r="L203" i="22"/>
  <c r="L202" i="22" s="1"/>
  <c r="L201" i="22" s="1"/>
  <c r="I210" i="22"/>
  <c r="I209" i="22" s="1"/>
  <c r="J210" i="22"/>
  <c r="J209" i="22" s="1"/>
  <c r="K210" i="22"/>
  <c r="K209" i="22" s="1"/>
  <c r="L210" i="22"/>
  <c r="L209" i="22" s="1"/>
  <c r="I213" i="22"/>
  <c r="I212" i="22" s="1"/>
  <c r="J213" i="22"/>
  <c r="J212" i="22" s="1"/>
  <c r="K213" i="22"/>
  <c r="K212" i="22" s="1"/>
  <c r="L213" i="22"/>
  <c r="L212" i="22" s="1"/>
  <c r="I222" i="22"/>
  <c r="I221" i="22" s="1"/>
  <c r="I220" i="22" s="1"/>
  <c r="J222" i="22"/>
  <c r="J221" i="22" s="1"/>
  <c r="J220" i="22" s="1"/>
  <c r="K222" i="22"/>
  <c r="K221" i="22" s="1"/>
  <c r="K220" i="22" s="1"/>
  <c r="L222" i="22"/>
  <c r="L221" i="22" s="1"/>
  <c r="L220" i="22" s="1"/>
  <c r="I226" i="22"/>
  <c r="I225" i="22" s="1"/>
  <c r="I224" i="22" s="1"/>
  <c r="J226" i="22"/>
  <c r="J225" i="22" s="1"/>
  <c r="J224" i="22" s="1"/>
  <c r="K226" i="22"/>
  <c r="K225" i="22" s="1"/>
  <c r="K224" i="22" s="1"/>
  <c r="L226" i="22"/>
  <c r="L225" i="22" s="1"/>
  <c r="L224" i="22" s="1"/>
  <c r="I233" i="22"/>
  <c r="I232" i="22" s="1"/>
  <c r="J233" i="22"/>
  <c r="J232" i="22" s="1"/>
  <c r="K233" i="22"/>
  <c r="K232" i="22" s="1"/>
  <c r="L233" i="22"/>
  <c r="L232" i="22" s="1"/>
  <c r="I235" i="22"/>
  <c r="J235" i="22"/>
  <c r="K235" i="22"/>
  <c r="L235" i="22"/>
  <c r="I238" i="22"/>
  <c r="J238" i="22"/>
  <c r="K238" i="22"/>
  <c r="L238" i="22"/>
  <c r="I242" i="22"/>
  <c r="I241" i="22" s="1"/>
  <c r="J242" i="22"/>
  <c r="J241" i="22" s="1"/>
  <c r="K242" i="22"/>
  <c r="K241" i="22" s="1"/>
  <c r="L242" i="22"/>
  <c r="L241" i="22" s="1"/>
  <c r="I246" i="22"/>
  <c r="I245" i="22" s="1"/>
  <c r="J246" i="22"/>
  <c r="J245" i="22" s="1"/>
  <c r="K246" i="22"/>
  <c r="K245" i="22" s="1"/>
  <c r="L246" i="22"/>
  <c r="L245" i="22" s="1"/>
  <c r="I250" i="22"/>
  <c r="I249" i="22" s="1"/>
  <c r="J250" i="22"/>
  <c r="J249" i="22" s="1"/>
  <c r="K250" i="22"/>
  <c r="K249" i="22" s="1"/>
  <c r="L250" i="22"/>
  <c r="L249" i="22" s="1"/>
  <c r="I254" i="22"/>
  <c r="I253" i="22" s="1"/>
  <c r="J254" i="22"/>
  <c r="J253" i="22" s="1"/>
  <c r="K254" i="22"/>
  <c r="K253" i="22" s="1"/>
  <c r="L254" i="22"/>
  <c r="L253" i="22" s="1"/>
  <c r="I257" i="22"/>
  <c r="I256" i="22" s="1"/>
  <c r="J257" i="22"/>
  <c r="J256" i="22" s="1"/>
  <c r="K257" i="22"/>
  <c r="K256" i="22" s="1"/>
  <c r="L257" i="22"/>
  <c r="L256" i="22" s="1"/>
  <c r="I260" i="22"/>
  <c r="I259" i="22" s="1"/>
  <c r="J260" i="22"/>
  <c r="J259" i="22" s="1"/>
  <c r="K260" i="22"/>
  <c r="K259" i="22" s="1"/>
  <c r="L260" i="22"/>
  <c r="L259" i="22" s="1"/>
  <c r="I265" i="22"/>
  <c r="I264" i="22" s="1"/>
  <c r="J265" i="22"/>
  <c r="J264" i="22" s="1"/>
  <c r="K265" i="22"/>
  <c r="K264" i="22" s="1"/>
  <c r="L265" i="22"/>
  <c r="L264" i="22" s="1"/>
  <c r="I267" i="22"/>
  <c r="J267" i="22"/>
  <c r="K267" i="22"/>
  <c r="L267" i="22"/>
  <c r="I270" i="22"/>
  <c r="J270" i="22"/>
  <c r="K270" i="22"/>
  <c r="L270" i="22"/>
  <c r="I274" i="22"/>
  <c r="I273" i="22" s="1"/>
  <c r="J274" i="22"/>
  <c r="J273" i="22" s="1"/>
  <c r="K274" i="22"/>
  <c r="K273" i="22" s="1"/>
  <c r="L274" i="22"/>
  <c r="L273" i="22" s="1"/>
  <c r="J277" i="22"/>
  <c r="I278" i="22"/>
  <c r="I277" i="22" s="1"/>
  <c r="J278" i="22"/>
  <c r="K278" i="22"/>
  <c r="K277" i="22" s="1"/>
  <c r="L278" i="22"/>
  <c r="L277" i="22" s="1"/>
  <c r="I282" i="22"/>
  <c r="I281" i="22" s="1"/>
  <c r="J282" i="22"/>
  <c r="J281" i="22" s="1"/>
  <c r="K282" i="22"/>
  <c r="K281" i="22" s="1"/>
  <c r="L282" i="22"/>
  <c r="L281" i="22" s="1"/>
  <c r="I286" i="22"/>
  <c r="I285" i="22" s="1"/>
  <c r="J286" i="22"/>
  <c r="J285" i="22" s="1"/>
  <c r="K286" i="22"/>
  <c r="K285" i="22" s="1"/>
  <c r="L286" i="22"/>
  <c r="L285" i="22" s="1"/>
  <c r="I289" i="22"/>
  <c r="I288" i="22" s="1"/>
  <c r="J289" i="22"/>
  <c r="J288" i="22" s="1"/>
  <c r="K289" i="22"/>
  <c r="K288" i="22" s="1"/>
  <c r="L289" i="22"/>
  <c r="L288" i="22" s="1"/>
  <c r="I292" i="22"/>
  <c r="I291" i="22" s="1"/>
  <c r="J292" i="22"/>
  <c r="J291" i="22" s="1"/>
  <c r="K292" i="22"/>
  <c r="K291" i="22" s="1"/>
  <c r="L292" i="22"/>
  <c r="L291" i="22" s="1"/>
  <c r="J297" i="22"/>
  <c r="I298" i="22"/>
  <c r="J298" i="22"/>
  <c r="K298" i="22"/>
  <c r="L298" i="22"/>
  <c r="I300" i="22"/>
  <c r="J300" i="22"/>
  <c r="K300" i="22"/>
  <c r="L300" i="22"/>
  <c r="I303" i="22"/>
  <c r="J303" i="22"/>
  <c r="K303" i="22"/>
  <c r="L303" i="22"/>
  <c r="I307" i="22"/>
  <c r="I306" i="22" s="1"/>
  <c r="J307" i="22"/>
  <c r="J306" i="22" s="1"/>
  <c r="K307" i="22"/>
  <c r="K306" i="22" s="1"/>
  <c r="L307" i="22"/>
  <c r="L306" i="22" s="1"/>
  <c r="I311" i="22"/>
  <c r="I310" i="22" s="1"/>
  <c r="J311" i="22"/>
  <c r="J310" i="22" s="1"/>
  <c r="K311" i="22"/>
  <c r="K310" i="22" s="1"/>
  <c r="L311" i="22"/>
  <c r="L310" i="22" s="1"/>
  <c r="I315" i="22"/>
  <c r="I314" i="22" s="1"/>
  <c r="J315" i="22"/>
  <c r="J314" i="22" s="1"/>
  <c r="K315" i="22"/>
  <c r="K314" i="22" s="1"/>
  <c r="L315" i="22"/>
  <c r="L314" i="22" s="1"/>
  <c r="I319" i="22"/>
  <c r="I318" i="22" s="1"/>
  <c r="J319" i="22"/>
  <c r="J318" i="22" s="1"/>
  <c r="K319" i="22"/>
  <c r="K318" i="22" s="1"/>
  <c r="L319" i="22"/>
  <c r="L318" i="22" s="1"/>
  <c r="I322" i="22"/>
  <c r="I321" i="22" s="1"/>
  <c r="J322" i="22"/>
  <c r="J321" i="22" s="1"/>
  <c r="K322" i="22"/>
  <c r="K321" i="22" s="1"/>
  <c r="L322" i="22"/>
  <c r="L321" i="22" s="1"/>
  <c r="I325" i="22"/>
  <c r="I324" i="22" s="1"/>
  <c r="J325" i="22"/>
  <c r="J324" i="22" s="1"/>
  <c r="K325" i="22"/>
  <c r="K324" i="22" s="1"/>
  <c r="L325" i="22"/>
  <c r="L324" i="22" s="1"/>
  <c r="I330" i="22"/>
  <c r="I329" i="22" s="1"/>
  <c r="J330" i="22"/>
  <c r="J329" i="22" s="1"/>
  <c r="K330" i="22"/>
  <c r="K329" i="22" s="1"/>
  <c r="L330" i="22"/>
  <c r="L329" i="22" s="1"/>
  <c r="I332" i="22"/>
  <c r="J332" i="22"/>
  <c r="K332" i="22"/>
  <c r="L332" i="22"/>
  <c r="I335" i="22"/>
  <c r="J335" i="22"/>
  <c r="K335" i="22"/>
  <c r="L335" i="22"/>
  <c r="I339" i="22"/>
  <c r="I338" i="22" s="1"/>
  <c r="J339" i="22"/>
  <c r="J338" i="22" s="1"/>
  <c r="K339" i="22"/>
  <c r="K338" i="22" s="1"/>
  <c r="L339" i="22"/>
  <c r="L338" i="22" s="1"/>
  <c r="I343" i="22"/>
  <c r="I342" i="22" s="1"/>
  <c r="J343" i="22"/>
  <c r="J342" i="22" s="1"/>
  <c r="K343" i="22"/>
  <c r="K342" i="22" s="1"/>
  <c r="L343" i="22"/>
  <c r="L342" i="22" s="1"/>
  <c r="I347" i="22"/>
  <c r="I346" i="22" s="1"/>
  <c r="J347" i="22"/>
  <c r="J346" i="22" s="1"/>
  <c r="K347" i="22"/>
  <c r="K346" i="22" s="1"/>
  <c r="L347" i="22"/>
  <c r="L346" i="22" s="1"/>
  <c r="I351" i="22"/>
  <c r="I350" i="22" s="1"/>
  <c r="J351" i="22"/>
  <c r="J350" i="22" s="1"/>
  <c r="K351" i="22"/>
  <c r="K350" i="22" s="1"/>
  <c r="L351" i="22"/>
  <c r="L350" i="22" s="1"/>
  <c r="I354" i="22"/>
  <c r="I353" i="22" s="1"/>
  <c r="J354" i="22"/>
  <c r="J353" i="22" s="1"/>
  <c r="K354" i="22"/>
  <c r="K353" i="22" s="1"/>
  <c r="L354" i="22"/>
  <c r="L353" i="22" s="1"/>
  <c r="I357" i="22"/>
  <c r="I356" i="22" s="1"/>
  <c r="J357" i="22"/>
  <c r="J356" i="22" s="1"/>
  <c r="K357" i="22"/>
  <c r="K356" i="22" s="1"/>
  <c r="L357" i="22"/>
  <c r="L356" i="22" s="1"/>
  <c r="I34" i="21"/>
  <c r="J34" i="21"/>
  <c r="J33" i="21" s="1"/>
  <c r="J32" i="21" s="1"/>
  <c r="K34" i="21"/>
  <c r="K33" i="21" s="1"/>
  <c r="K32" i="21" s="1"/>
  <c r="L34" i="21"/>
  <c r="L33" i="21" s="1"/>
  <c r="L32" i="21" s="1"/>
  <c r="I36" i="21"/>
  <c r="J36" i="21"/>
  <c r="K36" i="21"/>
  <c r="L36" i="21"/>
  <c r="I40" i="21"/>
  <c r="I39" i="21" s="1"/>
  <c r="I38" i="21" s="1"/>
  <c r="J40" i="21"/>
  <c r="J39" i="21" s="1"/>
  <c r="J38" i="21" s="1"/>
  <c r="K40" i="21"/>
  <c r="K39" i="21" s="1"/>
  <c r="K38" i="21" s="1"/>
  <c r="L40" i="21"/>
  <c r="L39" i="21" s="1"/>
  <c r="L38" i="21" s="1"/>
  <c r="I45" i="21"/>
  <c r="I44" i="21" s="1"/>
  <c r="I43" i="21" s="1"/>
  <c r="I42" i="21" s="1"/>
  <c r="J45" i="21"/>
  <c r="J44" i="21" s="1"/>
  <c r="J43" i="21" s="1"/>
  <c r="J42" i="21" s="1"/>
  <c r="K45" i="21"/>
  <c r="K44" i="21" s="1"/>
  <c r="K43" i="21" s="1"/>
  <c r="K42" i="21" s="1"/>
  <c r="L45" i="21"/>
  <c r="L44" i="21" s="1"/>
  <c r="L43" i="21" s="1"/>
  <c r="L42" i="21" s="1"/>
  <c r="I64" i="21"/>
  <c r="I63" i="21" s="1"/>
  <c r="J64" i="21"/>
  <c r="J63" i="21" s="1"/>
  <c r="K64" i="21"/>
  <c r="K63" i="21" s="1"/>
  <c r="L64" i="21"/>
  <c r="L63" i="21" s="1"/>
  <c r="I69" i="21"/>
  <c r="I68" i="21" s="1"/>
  <c r="J69" i="21"/>
  <c r="J68" i="21" s="1"/>
  <c r="K69" i="21"/>
  <c r="K68" i="21" s="1"/>
  <c r="L69" i="21"/>
  <c r="L68" i="21" s="1"/>
  <c r="I74" i="21"/>
  <c r="I73" i="21" s="1"/>
  <c r="J74" i="21"/>
  <c r="J73" i="21" s="1"/>
  <c r="K74" i="21"/>
  <c r="K73" i="21" s="1"/>
  <c r="L74" i="21"/>
  <c r="L73" i="21" s="1"/>
  <c r="I80" i="21"/>
  <c r="I79" i="21" s="1"/>
  <c r="I78" i="21" s="1"/>
  <c r="J80" i="21"/>
  <c r="J79" i="21" s="1"/>
  <c r="J78" i="21" s="1"/>
  <c r="K80" i="21"/>
  <c r="K79" i="21" s="1"/>
  <c r="K78" i="21" s="1"/>
  <c r="L80" i="21"/>
  <c r="L79" i="21" s="1"/>
  <c r="L78" i="21" s="1"/>
  <c r="I85" i="21"/>
  <c r="I84" i="21" s="1"/>
  <c r="I83" i="21" s="1"/>
  <c r="I82" i="21" s="1"/>
  <c r="J85" i="21"/>
  <c r="J84" i="21" s="1"/>
  <c r="J83" i="21" s="1"/>
  <c r="J82" i="21" s="1"/>
  <c r="K85" i="21"/>
  <c r="K84" i="21" s="1"/>
  <c r="K83" i="21" s="1"/>
  <c r="K82" i="21" s="1"/>
  <c r="L85" i="21"/>
  <c r="L84" i="21" s="1"/>
  <c r="L83" i="21" s="1"/>
  <c r="L82" i="21" s="1"/>
  <c r="I92" i="21"/>
  <c r="I91" i="21" s="1"/>
  <c r="I90" i="21" s="1"/>
  <c r="J92" i="21"/>
  <c r="J91" i="21" s="1"/>
  <c r="J90" i="21" s="1"/>
  <c r="K92" i="21"/>
  <c r="K91" i="21" s="1"/>
  <c r="K90" i="21" s="1"/>
  <c r="L92" i="21"/>
  <c r="L91" i="21" s="1"/>
  <c r="L90" i="21" s="1"/>
  <c r="I97" i="21"/>
  <c r="I96" i="21" s="1"/>
  <c r="I95" i="21" s="1"/>
  <c r="J97" i="21"/>
  <c r="J96" i="21" s="1"/>
  <c r="J95" i="21" s="1"/>
  <c r="K97" i="21"/>
  <c r="K96" i="21" s="1"/>
  <c r="K95" i="21" s="1"/>
  <c r="L97" i="21"/>
  <c r="L96" i="21" s="1"/>
  <c r="L95" i="21" s="1"/>
  <c r="I102" i="21"/>
  <c r="I101" i="21" s="1"/>
  <c r="I100" i="21" s="1"/>
  <c r="J102" i="21"/>
  <c r="J101" i="21" s="1"/>
  <c r="J100" i="21" s="1"/>
  <c r="K102" i="21"/>
  <c r="K101" i="21" s="1"/>
  <c r="K100" i="21" s="1"/>
  <c r="L102" i="21"/>
  <c r="L101" i="21" s="1"/>
  <c r="L100" i="21" s="1"/>
  <c r="I106" i="21"/>
  <c r="I105" i="21" s="1"/>
  <c r="J106" i="21"/>
  <c r="J105" i="21" s="1"/>
  <c r="K106" i="21"/>
  <c r="K105" i="21" s="1"/>
  <c r="L106" i="21"/>
  <c r="L105" i="21" s="1"/>
  <c r="I112" i="21"/>
  <c r="I111" i="21" s="1"/>
  <c r="I110" i="21" s="1"/>
  <c r="J112" i="21"/>
  <c r="J111" i="21" s="1"/>
  <c r="J110" i="21" s="1"/>
  <c r="K112" i="21"/>
  <c r="K111" i="21" s="1"/>
  <c r="K110" i="21" s="1"/>
  <c r="L112" i="21"/>
  <c r="L111" i="21" s="1"/>
  <c r="L110" i="21" s="1"/>
  <c r="I117" i="21"/>
  <c r="I116" i="21" s="1"/>
  <c r="I115" i="21" s="1"/>
  <c r="J117" i="21"/>
  <c r="J116" i="21" s="1"/>
  <c r="J115" i="21" s="1"/>
  <c r="K117" i="21"/>
  <c r="K116" i="21" s="1"/>
  <c r="K115" i="21" s="1"/>
  <c r="L117" i="21"/>
  <c r="L116" i="21" s="1"/>
  <c r="L115" i="21" s="1"/>
  <c r="I121" i="21"/>
  <c r="I120" i="21" s="1"/>
  <c r="I119" i="21" s="1"/>
  <c r="J121" i="21"/>
  <c r="J120" i="21" s="1"/>
  <c r="J119" i="21" s="1"/>
  <c r="K121" i="21"/>
  <c r="K120" i="21" s="1"/>
  <c r="K119" i="21" s="1"/>
  <c r="L121" i="21"/>
  <c r="L120" i="21" s="1"/>
  <c r="L119" i="21" s="1"/>
  <c r="I125" i="21"/>
  <c r="I124" i="21" s="1"/>
  <c r="I123" i="21" s="1"/>
  <c r="J125" i="21"/>
  <c r="J124" i="21" s="1"/>
  <c r="J123" i="21" s="1"/>
  <c r="K125" i="21"/>
  <c r="K124" i="21" s="1"/>
  <c r="K123" i="21" s="1"/>
  <c r="L125" i="21"/>
  <c r="L124" i="21" s="1"/>
  <c r="L123" i="21" s="1"/>
  <c r="I129" i="21"/>
  <c r="I128" i="21" s="1"/>
  <c r="I127" i="21" s="1"/>
  <c r="J129" i="21"/>
  <c r="J128" i="21" s="1"/>
  <c r="J127" i="21" s="1"/>
  <c r="K129" i="21"/>
  <c r="K128" i="21" s="1"/>
  <c r="K127" i="21" s="1"/>
  <c r="L129" i="21"/>
  <c r="L128" i="21" s="1"/>
  <c r="L127" i="21" s="1"/>
  <c r="I134" i="21"/>
  <c r="I133" i="21" s="1"/>
  <c r="I132" i="21" s="1"/>
  <c r="J134" i="21"/>
  <c r="J133" i="21" s="1"/>
  <c r="J132" i="21" s="1"/>
  <c r="K134" i="21"/>
  <c r="K133" i="21" s="1"/>
  <c r="K132" i="21" s="1"/>
  <c r="L134" i="21"/>
  <c r="L133" i="21" s="1"/>
  <c r="L132" i="21" s="1"/>
  <c r="I139" i="21"/>
  <c r="I138" i="21" s="1"/>
  <c r="I137" i="21" s="1"/>
  <c r="J139" i="21"/>
  <c r="J138" i="21" s="1"/>
  <c r="J137" i="21" s="1"/>
  <c r="K139" i="21"/>
  <c r="K138" i="21" s="1"/>
  <c r="K137" i="21" s="1"/>
  <c r="L139" i="21"/>
  <c r="L138" i="21" s="1"/>
  <c r="L137" i="21" s="1"/>
  <c r="I143" i="21"/>
  <c r="I142" i="21" s="1"/>
  <c r="J143" i="21"/>
  <c r="J142" i="21" s="1"/>
  <c r="K143" i="21"/>
  <c r="K142" i="21" s="1"/>
  <c r="L143" i="21"/>
  <c r="L142" i="21" s="1"/>
  <c r="I147" i="21"/>
  <c r="I146" i="21" s="1"/>
  <c r="I145" i="21" s="1"/>
  <c r="J147" i="21"/>
  <c r="J146" i="21" s="1"/>
  <c r="J145" i="21" s="1"/>
  <c r="K147" i="21"/>
  <c r="K146" i="21" s="1"/>
  <c r="K145" i="21" s="1"/>
  <c r="L147" i="21"/>
  <c r="L146" i="21" s="1"/>
  <c r="L145" i="21" s="1"/>
  <c r="I153" i="21"/>
  <c r="I152" i="21" s="1"/>
  <c r="J153" i="21"/>
  <c r="J152" i="21" s="1"/>
  <c r="K153" i="21"/>
  <c r="K152" i="21" s="1"/>
  <c r="L153" i="21"/>
  <c r="L152" i="21" s="1"/>
  <c r="I158" i="21"/>
  <c r="I157" i="21" s="1"/>
  <c r="J158" i="21"/>
  <c r="J157" i="21" s="1"/>
  <c r="K158" i="21"/>
  <c r="K157" i="21" s="1"/>
  <c r="L158" i="21"/>
  <c r="L157" i="21" s="1"/>
  <c r="I163" i="21"/>
  <c r="I162" i="21" s="1"/>
  <c r="I161" i="21" s="1"/>
  <c r="J163" i="21"/>
  <c r="J162" i="21" s="1"/>
  <c r="J161" i="21" s="1"/>
  <c r="K163" i="21"/>
  <c r="K162" i="21" s="1"/>
  <c r="K161" i="21" s="1"/>
  <c r="L163" i="21"/>
  <c r="L162" i="21" s="1"/>
  <c r="L161" i="21" s="1"/>
  <c r="I167" i="21"/>
  <c r="I166" i="21" s="1"/>
  <c r="J167" i="21"/>
  <c r="J166" i="21" s="1"/>
  <c r="K167" i="21"/>
  <c r="K166" i="21" s="1"/>
  <c r="L167" i="21"/>
  <c r="L166" i="21" s="1"/>
  <c r="I172" i="21"/>
  <c r="I171" i="21" s="1"/>
  <c r="J172" i="21"/>
  <c r="J171" i="21" s="1"/>
  <c r="K172" i="21"/>
  <c r="K171" i="21" s="1"/>
  <c r="L172" i="21"/>
  <c r="L171" i="21" s="1"/>
  <c r="I180" i="21"/>
  <c r="I179" i="21" s="1"/>
  <c r="J180" i="21"/>
  <c r="J179" i="21" s="1"/>
  <c r="K180" i="21"/>
  <c r="K179" i="21" s="1"/>
  <c r="L180" i="21"/>
  <c r="L179" i="21" s="1"/>
  <c r="I183" i="21"/>
  <c r="I182" i="21" s="1"/>
  <c r="J183" i="21"/>
  <c r="J182" i="21" s="1"/>
  <c r="K183" i="21"/>
  <c r="K182" i="21" s="1"/>
  <c r="L183" i="21"/>
  <c r="L182" i="21" s="1"/>
  <c r="I188" i="21"/>
  <c r="I187" i="21" s="1"/>
  <c r="J188" i="21"/>
  <c r="J187" i="21" s="1"/>
  <c r="K188" i="21"/>
  <c r="K187" i="21" s="1"/>
  <c r="L188" i="21"/>
  <c r="L187" i="21" s="1"/>
  <c r="M188" i="21"/>
  <c r="N188" i="21"/>
  <c r="O188" i="21"/>
  <c r="P188" i="21"/>
  <c r="I194" i="21"/>
  <c r="I193" i="21" s="1"/>
  <c r="J194" i="21"/>
  <c r="J193" i="21" s="1"/>
  <c r="K194" i="21"/>
  <c r="K193" i="21" s="1"/>
  <c r="L194" i="21"/>
  <c r="L193" i="21" s="1"/>
  <c r="I199" i="21"/>
  <c r="I198" i="21" s="1"/>
  <c r="J199" i="21"/>
  <c r="J198" i="21" s="1"/>
  <c r="K199" i="21"/>
  <c r="K198" i="21" s="1"/>
  <c r="L199" i="21"/>
  <c r="L198" i="21" s="1"/>
  <c r="I203" i="21"/>
  <c r="I202" i="21" s="1"/>
  <c r="I201" i="21" s="1"/>
  <c r="J203" i="21"/>
  <c r="J202" i="21" s="1"/>
  <c r="J201" i="21" s="1"/>
  <c r="K203" i="21"/>
  <c r="K202" i="21" s="1"/>
  <c r="K201" i="21" s="1"/>
  <c r="L203" i="21"/>
  <c r="L202" i="21" s="1"/>
  <c r="L201" i="21" s="1"/>
  <c r="I210" i="21"/>
  <c r="I209" i="21" s="1"/>
  <c r="J210" i="21"/>
  <c r="J209" i="21" s="1"/>
  <c r="K210" i="21"/>
  <c r="K209" i="21" s="1"/>
  <c r="L210" i="21"/>
  <c r="L209" i="21" s="1"/>
  <c r="I213" i="21"/>
  <c r="I212" i="21" s="1"/>
  <c r="J213" i="21"/>
  <c r="J212" i="21" s="1"/>
  <c r="K213" i="21"/>
  <c r="K212" i="21" s="1"/>
  <c r="L213" i="21"/>
  <c r="L212" i="21" s="1"/>
  <c r="I222" i="21"/>
  <c r="I221" i="21" s="1"/>
  <c r="I220" i="21" s="1"/>
  <c r="J222" i="21"/>
  <c r="J221" i="21" s="1"/>
  <c r="J220" i="21" s="1"/>
  <c r="K222" i="21"/>
  <c r="K221" i="21" s="1"/>
  <c r="K220" i="21" s="1"/>
  <c r="L222" i="21"/>
  <c r="L221" i="21" s="1"/>
  <c r="L220" i="21" s="1"/>
  <c r="I226" i="21"/>
  <c r="I225" i="21" s="1"/>
  <c r="I224" i="21" s="1"/>
  <c r="J226" i="21"/>
  <c r="J225" i="21" s="1"/>
  <c r="J224" i="21" s="1"/>
  <c r="K226" i="21"/>
  <c r="K225" i="21" s="1"/>
  <c r="K224" i="21" s="1"/>
  <c r="L226" i="21"/>
  <c r="L225" i="21" s="1"/>
  <c r="L224" i="21" s="1"/>
  <c r="I233" i="21"/>
  <c r="I232" i="21" s="1"/>
  <c r="J233" i="21"/>
  <c r="J232" i="21" s="1"/>
  <c r="K233" i="21"/>
  <c r="K232" i="21" s="1"/>
  <c r="L233" i="21"/>
  <c r="L232" i="21" s="1"/>
  <c r="I235" i="21"/>
  <c r="J235" i="21"/>
  <c r="K235" i="21"/>
  <c r="L235" i="21"/>
  <c r="I238" i="21"/>
  <c r="J238" i="21"/>
  <c r="K238" i="21"/>
  <c r="L238" i="21"/>
  <c r="I242" i="21"/>
  <c r="I241" i="21" s="1"/>
  <c r="J242" i="21"/>
  <c r="J241" i="21" s="1"/>
  <c r="K242" i="21"/>
  <c r="K241" i="21" s="1"/>
  <c r="L242" i="21"/>
  <c r="L241" i="21" s="1"/>
  <c r="I246" i="21"/>
  <c r="I245" i="21" s="1"/>
  <c r="J246" i="21"/>
  <c r="J245" i="21" s="1"/>
  <c r="K246" i="21"/>
  <c r="K245" i="21" s="1"/>
  <c r="L246" i="21"/>
  <c r="L245" i="21" s="1"/>
  <c r="I250" i="21"/>
  <c r="I249" i="21" s="1"/>
  <c r="J250" i="21"/>
  <c r="J249" i="21" s="1"/>
  <c r="K250" i="21"/>
  <c r="K249" i="21" s="1"/>
  <c r="L250" i="21"/>
  <c r="L249" i="21" s="1"/>
  <c r="I254" i="21"/>
  <c r="I253" i="21" s="1"/>
  <c r="J254" i="21"/>
  <c r="J253" i="21" s="1"/>
  <c r="K254" i="21"/>
  <c r="K253" i="21" s="1"/>
  <c r="L254" i="21"/>
  <c r="L253" i="21" s="1"/>
  <c r="I257" i="21"/>
  <c r="I256" i="21" s="1"/>
  <c r="J257" i="21"/>
  <c r="J256" i="21" s="1"/>
  <c r="K257" i="21"/>
  <c r="K256" i="21" s="1"/>
  <c r="L257" i="21"/>
  <c r="L256" i="21" s="1"/>
  <c r="I260" i="21"/>
  <c r="I259" i="21" s="1"/>
  <c r="J260" i="21"/>
  <c r="J259" i="21" s="1"/>
  <c r="K260" i="21"/>
  <c r="K259" i="21" s="1"/>
  <c r="L260" i="21"/>
  <c r="L259" i="21" s="1"/>
  <c r="I265" i="21"/>
  <c r="I264" i="21" s="1"/>
  <c r="J265" i="21"/>
  <c r="J264" i="21" s="1"/>
  <c r="K265" i="21"/>
  <c r="K264" i="21" s="1"/>
  <c r="L265" i="21"/>
  <c r="L264" i="21" s="1"/>
  <c r="I267" i="21"/>
  <c r="J267" i="21"/>
  <c r="K267" i="21"/>
  <c r="L267" i="21"/>
  <c r="I270" i="21"/>
  <c r="J270" i="21"/>
  <c r="K270" i="21"/>
  <c r="L270" i="21"/>
  <c r="I274" i="21"/>
  <c r="I273" i="21" s="1"/>
  <c r="J274" i="21"/>
  <c r="J273" i="21" s="1"/>
  <c r="K274" i="21"/>
  <c r="K273" i="21" s="1"/>
  <c r="L274" i="21"/>
  <c r="L273" i="21" s="1"/>
  <c r="I278" i="21"/>
  <c r="I277" i="21" s="1"/>
  <c r="J278" i="21"/>
  <c r="J277" i="21" s="1"/>
  <c r="K278" i="21"/>
  <c r="K277" i="21" s="1"/>
  <c r="L278" i="21"/>
  <c r="L277" i="21" s="1"/>
  <c r="I282" i="21"/>
  <c r="I281" i="21" s="1"/>
  <c r="J282" i="21"/>
  <c r="J281" i="21" s="1"/>
  <c r="K282" i="21"/>
  <c r="K281" i="21" s="1"/>
  <c r="L282" i="21"/>
  <c r="L281" i="21" s="1"/>
  <c r="I286" i="21"/>
  <c r="I285" i="21" s="1"/>
  <c r="J286" i="21"/>
  <c r="J285" i="21" s="1"/>
  <c r="K286" i="21"/>
  <c r="K285" i="21" s="1"/>
  <c r="L286" i="21"/>
  <c r="L285" i="21" s="1"/>
  <c r="I289" i="21"/>
  <c r="I288" i="21" s="1"/>
  <c r="J289" i="21"/>
  <c r="J288" i="21" s="1"/>
  <c r="K289" i="21"/>
  <c r="K288" i="21" s="1"/>
  <c r="L289" i="21"/>
  <c r="L288" i="21" s="1"/>
  <c r="I292" i="21"/>
  <c r="I291" i="21" s="1"/>
  <c r="J292" i="21"/>
  <c r="J291" i="21" s="1"/>
  <c r="K292" i="21"/>
  <c r="K291" i="21" s="1"/>
  <c r="L292" i="21"/>
  <c r="L291" i="21" s="1"/>
  <c r="I298" i="21"/>
  <c r="J298" i="21"/>
  <c r="K298" i="21"/>
  <c r="L298" i="21"/>
  <c r="I300" i="21"/>
  <c r="J300" i="21"/>
  <c r="K300" i="21"/>
  <c r="L300" i="21"/>
  <c r="I303" i="21"/>
  <c r="J303" i="21"/>
  <c r="K303" i="21"/>
  <c r="L303" i="21"/>
  <c r="I307" i="21"/>
  <c r="I306" i="21" s="1"/>
  <c r="J307" i="21"/>
  <c r="J306" i="21" s="1"/>
  <c r="K307" i="21"/>
  <c r="K306" i="21" s="1"/>
  <c r="L307" i="21"/>
  <c r="L306" i="21" s="1"/>
  <c r="I311" i="21"/>
  <c r="I310" i="21" s="1"/>
  <c r="J311" i="21"/>
  <c r="J310" i="21" s="1"/>
  <c r="K311" i="21"/>
  <c r="K310" i="21" s="1"/>
  <c r="L311" i="21"/>
  <c r="L310" i="21" s="1"/>
  <c r="I315" i="21"/>
  <c r="I314" i="21" s="1"/>
  <c r="J315" i="21"/>
  <c r="J314" i="21" s="1"/>
  <c r="K315" i="21"/>
  <c r="K314" i="21" s="1"/>
  <c r="L315" i="21"/>
  <c r="L314" i="21" s="1"/>
  <c r="I319" i="21"/>
  <c r="I318" i="21" s="1"/>
  <c r="J319" i="21"/>
  <c r="J318" i="21" s="1"/>
  <c r="K319" i="21"/>
  <c r="K318" i="21" s="1"/>
  <c r="L319" i="21"/>
  <c r="L318" i="21" s="1"/>
  <c r="I322" i="21"/>
  <c r="I321" i="21" s="1"/>
  <c r="J322" i="21"/>
  <c r="J321" i="21" s="1"/>
  <c r="K322" i="21"/>
  <c r="K321" i="21" s="1"/>
  <c r="L322" i="21"/>
  <c r="L321" i="21" s="1"/>
  <c r="I325" i="21"/>
  <c r="I324" i="21" s="1"/>
  <c r="J325" i="21"/>
  <c r="J324" i="21" s="1"/>
  <c r="K325" i="21"/>
  <c r="K324" i="21" s="1"/>
  <c r="L325" i="21"/>
  <c r="L324" i="21" s="1"/>
  <c r="I330" i="21"/>
  <c r="I329" i="21" s="1"/>
  <c r="J330" i="21"/>
  <c r="J329" i="21" s="1"/>
  <c r="K330" i="21"/>
  <c r="K329" i="21" s="1"/>
  <c r="L330" i="21"/>
  <c r="L329" i="21" s="1"/>
  <c r="I332" i="21"/>
  <c r="J332" i="21"/>
  <c r="K332" i="21"/>
  <c r="L332" i="21"/>
  <c r="I335" i="21"/>
  <c r="J335" i="21"/>
  <c r="K335" i="21"/>
  <c r="L335" i="21"/>
  <c r="I339" i="21"/>
  <c r="I338" i="21" s="1"/>
  <c r="J339" i="21"/>
  <c r="J338" i="21" s="1"/>
  <c r="K339" i="21"/>
  <c r="K338" i="21" s="1"/>
  <c r="L339" i="21"/>
  <c r="L338" i="21" s="1"/>
  <c r="I343" i="21"/>
  <c r="I342" i="21" s="1"/>
  <c r="J343" i="21"/>
  <c r="J342" i="21" s="1"/>
  <c r="K343" i="21"/>
  <c r="K342" i="21" s="1"/>
  <c r="L343" i="21"/>
  <c r="L342" i="21" s="1"/>
  <c r="I347" i="21"/>
  <c r="I346" i="21" s="1"/>
  <c r="J347" i="21"/>
  <c r="J346" i="21" s="1"/>
  <c r="K347" i="21"/>
  <c r="K346" i="21" s="1"/>
  <c r="L347" i="21"/>
  <c r="L346" i="21" s="1"/>
  <c r="I351" i="21"/>
  <c r="I350" i="21" s="1"/>
  <c r="J351" i="21"/>
  <c r="J350" i="21" s="1"/>
  <c r="K351" i="21"/>
  <c r="K350" i="21" s="1"/>
  <c r="L351" i="21"/>
  <c r="L350" i="21" s="1"/>
  <c r="I354" i="21"/>
  <c r="I353" i="21" s="1"/>
  <c r="J354" i="21"/>
  <c r="J353" i="21" s="1"/>
  <c r="K354" i="21"/>
  <c r="K353" i="21" s="1"/>
  <c r="L354" i="21"/>
  <c r="L353" i="21" s="1"/>
  <c r="I357" i="21"/>
  <c r="I356" i="21" s="1"/>
  <c r="J357" i="21"/>
  <c r="J356" i="21" s="1"/>
  <c r="K357" i="21"/>
  <c r="K356" i="21" s="1"/>
  <c r="L357" i="21"/>
  <c r="L356" i="21" s="1"/>
  <c r="I34" i="20"/>
  <c r="J34" i="20"/>
  <c r="J33" i="20" s="1"/>
  <c r="J32" i="20" s="1"/>
  <c r="K34" i="20"/>
  <c r="K33" i="20" s="1"/>
  <c r="K32" i="20" s="1"/>
  <c r="L34" i="20"/>
  <c r="L33" i="20" s="1"/>
  <c r="L32" i="20" s="1"/>
  <c r="I36" i="20"/>
  <c r="J36" i="20"/>
  <c r="K36" i="20"/>
  <c r="L36" i="20"/>
  <c r="I40" i="20"/>
  <c r="I39" i="20" s="1"/>
  <c r="I38" i="20" s="1"/>
  <c r="J40" i="20"/>
  <c r="J39" i="20" s="1"/>
  <c r="J38" i="20" s="1"/>
  <c r="K40" i="20"/>
  <c r="K39" i="20" s="1"/>
  <c r="K38" i="20" s="1"/>
  <c r="L40" i="20"/>
  <c r="L39" i="20" s="1"/>
  <c r="L38" i="20" s="1"/>
  <c r="I45" i="20"/>
  <c r="I44" i="20" s="1"/>
  <c r="I43" i="20" s="1"/>
  <c r="I42" i="20" s="1"/>
  <c r="J45" i="20"/>
  <c r="J44" i="20" s="1"/>
  <c r="J43" i="20" s="1"/>
  <c r="J42" i="20" s="1"/>
  <c r="K45" i="20"/>
  <c r="K44" i="20" s="1"/>
  <c r="K43" i="20" s="1"/>
  <c r="K42" i="20" s="1"/>
  <c r="L45" i="20"/>
  <c r="L44" i="20" s="1"/>
  <c r="L43" i="20" s="1"/>
  <c r="L42" i="20" s="1"/>
  <c r="I64" i="20"/>
  <c r="I63" i="20" s="1"/>
  <c r="J64" i="20"/>
  <c r="J63" i="20" s="1"/>
  <c r="K64" i="20"/>
  <c r="K63" i="20" s="1"/>
  <c r="L64" i="20"/>
  <c r="L63" i="20" s="1"/>
  <c r="I69" i="20"/>
  <c r="I68" i="20" s="1"/>
  <c r="J69" i="20"/>
  <c r="J68" i="20" s="1"/>
  <c r="K69" i="20"/>
  <c r="K68" i="20" s="1"/>
  <c r="L69" i="20"/>
  <c r="L68" i="20" s="1"/>
  <c r="I74" i="20"/>
  <c r="I73" i="20" s="1"/>
  <c r="J74" i="20"/>
  <c r="J73" i="20" s="1"/>
  <c r="K74" i="20"/>
  <c r="K73" i="20" s="1"/>
  <c r="L74" i="20"/>
  <c r="L73" i="20" s="1"/>
  <c r="I80" i="20"/>
  <c r="I79" i="20" s="1"/>
  <c r="I78" i="20" s="1"/>
  <c r="J80" i="20"/>
  <c r="J79" i="20" s="1"/>
  <c r="J78" i="20" s="1"/>
  <c r="K80" i="20"/>
  <c r="K79" i="20" s="1"/>
  <c r="K78" i="20" s="1"/>
  <c r="L80" i="20"/>
  <c r="L79" i="20" s="1"/>
  <c r="L78" i="20" s="1"/>
  <c r="I85" i="20"/>
  <c r="I84" i="20" s="1"/>
  <c r="I83" i="20" s="1"/>
  <c r="I82" i="20" s="1"/>
  <c r="J85" i="20"/>
  <c r="J84" i="20" s="1"/>
  <c r="J83" i="20" s="1"/>
  <c r="J82" i="20" s="1"/>
  <c r="K85" i="20"/>
  <c r="K84" i="20" s="1"/>
  <c r="K83" i="20" s="1"/>
  <c r="K82" i="20" s="1"/>
  <c r="L85" i="20"/>
  <c r="L84" i="20" s="1"/>
  <c r="L83" i="20" s="1"/>
  <c r="L82" i="20" s="1"/>
  <c r="I92" i="20"/>
  <c r="I91" i="20" s="1"/>
  <c r="I90" i="20" s="1"/>
  <c r="J92" i="20"/>
  <c r="J91" i="20" s="1"/>
  <c r="J90" i="20" s="1"/>
  <c r="K92" i="20"/>
  <c r="K91" i="20" s="1"/>
  <c r="K90" i="20" s="1"/>
  <c r="L92" i="20"/>
  <c r="L91" i="20" s="1"/>
  <c r="L90" i="20" s="1"/>
  <c r="I97" i="20"/>
  <c r="I96" i="20" s="1"/>
  <c r="I95" i="20" s="1"/>
  <c r="J97" i="20"/>
  <c r="J96" i="20" s="1"/>
  <c r="J95" i="20" s="1"/>
  <c r="K97" i="20"/>
  <c r="K96" i="20" s="1"/>
  <c r="K95" i="20" s="1"/>
  <c r="L97" i="20"/>
  <c r="L96" i="20" s="1"/>
  <c r="L95" i="20" s="1"/>
  <c r="J101" i="20"/>
  <c r="J100" i="20" s="1"/>
  <c r="I102" i="20"/>
  <c r="I101" i="20" s="1"/>
  <c r="I100" i="20" s="1"/>
  <c r="J102" i="20"/>
  <c r="K102" i="20"/>
  <c r="K101" i="20" s="1"/>
  <c r="K100" i="20" s="1"/>
  <c r="L102" i="20"/>
  <c r="L101" i="20" s="1"/>
  <c r="L100" i="20" s="1"/>
  <c r="I106" i="20"/>
  <c r="I105" i="20" s="1"/>
  <c r="J106" i="20"/>
  <c r="J105" i="20" s="1"/>
  <c r="K106" i="20"/>
  <c r="K105" i="20" s="1"/>
  <c r="L106" i="20"/>
  <c r="L105" i="20" s="1"/>
  <c r="I112" i="20"/>
  <c r="I111" i="20" s="1"/>
  <c r="I110" i="20" s="1"/>
  <c r="J112" i="20"/>
  <c r="J111" i="20" s="1"/>
  <c r="J110" i="20" s="1"/>
  <c r="K112" i="20"/>
  <c r="K111" i="20" s="1"/>
  <c r="K110" i="20" s="1"/>
  <c r="L112" i="20"/>
  <c r="L111" i="20" s="1"/>
  <c r="L110" i="20" s="1"/>
  <c r="I117" i="20"/>
  <c r="I116" i="20" s="1"/>
  <c r="I115" i="20" s="1"/>
  <c r="J117" i="20"/>
  <c r="J116" i="20" s="1"/>
  <c r="J115" i="20" s="1"/>
  <c r="K117" i="20"/>
  <c r="K116" i="20" s="1"/>
  <c r="K115" i="20" s="1"/>
  <c r="L117" i="20"/>
  <c r="L116" i="20" s="1"/>
  <c r="L115" i="20" s="1"/>
  <c r="I121" i="20"/>
  <c r="I120" i="20" s="1"/>
  <c r="I119" i="20" s="1"/>
  <c r="J121" i="20"/>
  <c r="J120" i="20" s="1"/>
  <c r="J119" i="20" s="1"/>
  <c r="K121" i="20"/>
  <c r="K120" i="20" s="1"/>
  <c r="K119" i="20" s="1"/>
  <c r="L121" i="20"/>
  <c r="L120" i="20" s="1"/>
  <c r="L119" i="20" s="1"/>
  <c r="I125" i="20"/>
  <c r="I124" i="20" s="1"/>
  <c r="I123" i="20" s="1"/>
  <c r="J125" i="20"/>
  <c r="J124" i="20" s="1"/>
  <c r="J123" i="20" s="1"/>
  <c r="K125" i="20"/>
  <c r="K124" i="20" s="1"/>
  <c r="K123" i="20" s="1"/>
  <c r="L125" i="20"/>
  <c r="L124" i="20" s="1"/>
  <c r="L123" i="20" s="1"/>
  <c r="I129" i="20"/>
  <c r="I128" i="20" s="1"/>
  <c r="I127" i="20" s="1"/>
  <c r="J129" i="20"/>
  <c r="J128" i="20" s="1"/>
  <c r="J127" i="20" s="1"/>
  <c r="K129" i="20"/>
  <c r="K128" i="20" s="1"/>
  <c r="K127" i="20" s="1"/>
  <c r="L129" i="20"/>
  <c r="L128" i="20" s="1"/>
  <c r="L127" i="20" s="1"/>
  <c r="I134" i="20"/>
  <c r="I133" i="20" s="1"/>
  <c r="I132" i="20" s="1"/>
  <c r="J134" i="20"/>
  <c r="J133" i="20" s="1"/>
  <c r="J132" i="20" s="1"/>
  <c r="K134" i="20"/>
  <c r="K133" i="20" s="1"/>
  <c r="K132" i="20" s="1"/>
  <c r="L134" i="20"/>
  <c r="L133" i="20" s="1"/>
  <c r="L132" i="20" s="1"/>
  <c r="I139" i="20"/>
  <c r="I138" i="20" s="1"/>
  <c r="I137" i="20" s="1"/>
  <c r="J139" i="20"/>
  <c r="J138" i="20" s="1"/>
  <c r="J137" i="20" s="1"/>
  <c r="K139" i="20"/>
  <c r="K138" i="20" s="1"/>
  <c r="K137" i="20" s="1"/>
  <c r="L139" i="20"/>
  <c r="L138" i="20" s="1"/>
  <c r="L137" i="20" s="1"/>
  <c r="I143" i="20"/>
  <c r="I142" i="20" s="1"/>
  <c r="J143" i="20"/>
  <c r="J142" i="20" s="1"/>
  <c r="K143" i="20"/>
  <c r="K142" i="20" s="1"/>
  <c r="L143" i="20"/>
  <c r="L142" i="20" s="1"/>
  <c r="I147" i="20"/>
  <c r="I146" i="20" s="1"/>
  <c r="I145" i="20" s="1"/>
  <c r="J147" i="20"/>
  <c r="J146" i="20" s="1"/>
  <c r="J145" i="20" s="1"/>
  <c r="K147" i="20"/>
  <c r="K146" i="20" s="1"/>
  <c r="K145" i="20" s="1"/>
  <c r="L147" i="20"/>
  <c r="L146" i="20" s="1"/>
  <c r="L145" i="20" s="1"/>
  <c r="I153" i="20"/>
  <c r="I152" i="20" s="1"/>
  <c r="J153" i="20"/>
  <c r="J152" i="20" s="1"/>
  <c r="K153" i="20"/>
  <c r="K152" i="20" s="1"/>
  <c r="L153" i="20"/>
  <c r="L152" i="20" s="1"/>
  <c r="J157" i="20"/>
  <c r="I158" i="20"/>
  <c r="I157" i="20" s="1"/>
  <c r="J158" i="20"/>
  <c r="K158" i="20"/>
  <c r="K157" i="20" s="1"/>
  <c r="L158" i="20"/>
  <c r="L157" i="20" s="1"/>
  <c r="I163" i="20"/>
  <c r="I162" i="20" s="1"/>
  <c r="I161" i="20" s="1"/>
  <c r="J163" i="20"/>
  <c r="J162" i="20" s="1"/>
  <c r="J161" i="20" s="1"/>
  <c r="K163" i="20"/>
  <c r="K162" i="20" s="1"/>
  <c r="K161" i="20" s="1"/>
  <c r="L163" i="20"/>
  <c r="L162" i="20" s="1"/>
  <c r="L161" i="20" s="1"/>
  <c r="I167" i="20"/>
  <c r="I166" i="20" s="1"/>
  <c r="J167" i="20"/>
  <c r="J166" i="20" s="1"/>
  <c r="K167" i="20"/>
  <c r="K166" i="20" s="1"/>
  <c r="L167" i="20"/>
  <c r="L166" i="20" s="1"/>
  <c r="I172" i="20"/>
  <c r="I171" i="20" s="1"/>
  <c r="J172" i="20"/>
  <c r="J171" i="20" s="1"/>
  <c r="K172" i="20"/>
  <c r="K171" i="20" s="1"/>
  <c r="L172" i="20"/>
  <c r="L171" i="20" s="1"/>
  <c r="I180" i="20"/>
  <c r="I179" i="20" s="1"/>
  <c r="J180" i="20"/>
  <c r="J179" i="20" s="1"/>
  <c r="K180" i="20"/>
  <c r="K179" i="20" s="1"/>
  <c r="L180" i="20"/>
  <c r="L179" i="20" s="1"/>
  <c r="I183" i="20"/>
  <c r="I182" i="20" s="1"/>
  <c r="J183" i="20"/>
  <c r="J182" i="20" s="1"/>
  <c r="K183" i="20"/>
  <c r="K182" i="20" s="1"/>
  <c r="L183" i="20"/>
  <c r="L182" i="20" s="1"/>
  <c r="I188" i="20"/>
  <c r="I187" i="20" s="1"/>
  <c r="J188" i="20"/>
  <c r="J187" i="20" s="1"/>
  <c r="K188" i="20"/>
  <c r="K187" i="20" s="1"/>
  <c r="L188" i="20"/>
  <c r="L187" i="20" s="1"/>
  <c r="M188" i="20"/>
  <c r="N188" i="20"/>
  <c r="O188" i="20"/>
  <c r="P188" i="20"/>
  <c r="I194" i="20"/>
  <c r="I193" i="20" s="1"/>
  <c r="J194" i="20"/>
  <c r="J193" i="20" s="1"/>
  <c r="K194" i="20"/>
  <c r="K193" i="20" s="1"/>
  <c r="L194" i="20"/>
  <c r="L193" i="20" s="1"/>
  <c r="I199" i="20"/>
  <c r="I198" i="20" s="1"/>
  <c r="J199" i="20"/>
  <c r="J198" i="20" s="1"/>
  <c r="K199" i="20"/>
  <c r="K198" i="20" s="1"/>
  <c r="L199" i="20"/>
  <c r="L198" i="20" s="1"/>
  <c r="I203" i="20"/>
  <c r="I202" i="20" s="1"/>
  <c r="I201" i="20" s="1"/>
  <c r="J203" i="20"/>
  <c r="J202" i="20" s="1"/>
  <c r="J201" i="20" s="1"/>
  <c r="K203" i="20"/>
  <c r="K202" i="20" s="1"/>
  <c r="K201" i="20" s="1"/>
  <c r="L203" i="20"/>
  <c r="L202" i="20" s="1"/>
  <c r="L201" i="20" s="1"/>
  <c r="J209" i="20"/>
  <c r="J208" i="20" s="1"/>
  <c r="I210" i="20"/>
  <c r="I209" i="20" s="1"/>
  <c r="J210" i="20"/>
  <c r="K210" i="20"/>
  <c r="K209" i="20" s="1"/>
  <c r="L210" i="20"/>
  <c r="L209" i="20" s="1"/>
  <c r="I213" i="20"/>
  <c r="I212" i="20" s="1"/>
  <c r="J213" i="20"/>
  <c r="J212" i="20" s="1"/>
  <c r="K213" i="20"/>
  <c r="K212" i="20" s="1"/>
  <c r="L213" i="20"/>
  <c r="L212" i="20" s="1"/>
  <c r="I222" i="20"/>
  <c r="I221" i="20" s="1"/>
  <c r="I220" i="20" s="1"/>
  <c r="J222" i="20"/>
  <c r="J221" i="20" s="1"/>
  <c r="J220" i="20" s="1"/>
  <c r="K222" i="20"/>
  <c r="K221" i="20" s="1"/>
  <c r="K220" i="20" s="1"/>
  <c r="L222" i="20"/>
  <c r="L221" i="20" s="1"/>
  <c r="L220" i="20" s="1"/>
  <c r="I226" i="20"/>
  <c r="I225" i="20" s="1"/>
  <c r="I224" i="20" s="1"/>
  <c r="J226" i="20"/>
  <c r="J225" i="20" s="1"/>
  <c r="J224" i="20" s="1"/>
  <c r="K226" i="20"/>
  <c r="K225" i="20" s="1"/>
  <c r="K224" i="20" s="1"/>
  <c r="L226" i="20"/>
  <c r="L225" i="20" s="1"/>
  <c r="L224" i="20" s="1"/>
  <c r="I233" i="20"/>
  <c r="I232" i="20" s="1"/>
  <c r="J233" i="20"/>
  <c r="J232" i="20" s="1"/>
  <c r="K233" i="20"/>
  <c r="K232" i="20" s="1"/>
  <c r="L233" i="20"/>
  <c r="L232" i="20" s="1"/>
  <c r="I235" i="20"/>
  <c r="J235" i="20"/>
  <c r="K235" i="20"/>
  <c r="L235" i="20"/>
  <c r="I238" i="20"/>
  <c r="J238" i="20"/>
  <c r="K238" i="20"/>
  <c r="L238" i="20"/>
  <c r="I242" i="20"/>
  <c r="I241" i="20" s="1"/>
  <c r="J242" i="20"/>
  <c r="J241" i="20" s="1"/>
  <c r="K242" i="20"/>
  <c r="K241" i="20" s="1"/>
  <c r="L242" i="20"/>
  <c r="L241" i="20" s="1"/>
  <c r="I246" i="20"/>
  <c r="I245" i="20" s="1"/>
  <c r="J246" i="20"/>
  <c r="J245" i="20" s="1"/>
  <c r="K246" i="20"/>
  <c r="K245" i="20" s="1"/>
  <c r="L246" i="20"/>
  <c r="L245" i="20" s="1"/>
  <c r="I250" i="20"/>
  <c r="I249" i="20" s="1"/>
  <c r="J250" i="20"/>
  <c r="J249" i="20" s="1"/>
  <c r="K250" i="20"/>
  <c r="K249" i="20" s="1"/>
  <c r="L250" i="20"/>
  <c r="L249" i="20" s="1"/>
  <c r="I254" i="20"/>
  <c r="I253" i="20" s="1"/>
  <c r="J254" i="20"/>
  <c r="J253" i="20" s="1"/>
  <c r="K254" i="20"/>
  <c r="K253" i="20" s="1"/>
  <c r="L254" i="20"/>
  <c r="L253" i="20" s="1"/>
  <c r="I257" i="20"/>
  <c r="I256" i="20" s="1"/>
  <c r="J257" i="20"/>
  <c r="J256" i="20" s="1"/>
  <c r="K257" i="20"/>
  <c r="K256" i="20" s="1"/>
  <c r="L257" i="20"/>
  <c r="L256" i="20" s="1"/>
  <c r="I260" i="20"/>
  <c r="I259" i="20" s="1"/>
  <c r="J260" i="20"/>
  <c r="J259" i="20" s="1"/>
  <c r="K260" i="20"/>
  <c r="K259" i="20" s="1"/>
  <c r="L260" i="20"/>
  <c r="L259" i="20" s="1"/>
  <c r="I265" i="20"/>
  <c r="I264" i="20" s="1"/>
  <c r="J265" i="20"/>
  <c r="J264" i="20" s="1"/>
  <c r="K265" i="20"/>
  <c r="K264" i="20" s="1"/>
  <c r="L265" i="20"/>
  <c r="L264" i="20" s="1"/>
  <c r="I267" i="20"/>
  <c r="J267" i="20"/>
  <c r="K267" i="20"/>
  <c r="L267" i="20"/>
  <c r="I270" i="20"/>
  <c r="J270" i="20"/>
  <c r="K270" i="20"/>
  <c r="L270" i="20"/>
  <c r="I274" i="20"/>
  <c r="I273" i="20" s="1"/>
  <c r="J274" i="20"/>
  <c r="J273" i="20" s="1"/>
  <c r="K274" i="20"/>
  <c r="K273" i="20" s="1"/>
  <c r="L274" i="20"/>
  <c r="L273" i="20" s="1"/>
  <c r="K277" i="20"/>
  <c r="I278" i="20"/>
  <c r="I277" i="20" s="1"/>
  <c r="J278" i="20"/>
  <c r="J277" i="20" s="1"/>
  <c r="K278" i="20"/>
  <c r="L278" i="20"/>
  <c r="L277" i="20" s="1"/>
  <c r="I282" i="20"/>
  <c r="I281" i="20" s="1"/>
  <c r="J282" i="20"/>
  <c r="J281" i="20" s="1"/>
  <c r="K282" i="20"/>
  <c r="K281" i="20" s="1"/>
  <c r="L282" i="20"/>
  <c r="L281" i="20" s="1"/>
  <c r="I286" i="20"/>
  <c r="I285" i="20" s="1"/>
  <c r="J286" i="20"/>
  <c r="J285" i="20" s="1"/>
  <c r="K286" i="20"/>
  <c r="K285" i="20" s="1"/>
  <c r="L286" i="20"/>
  <c r="L285" i="20" s="1"/>
  <c r="J288" i="20"/>
  <c r="I289" i="20"/>
  <c r="I288" i="20" s="1"/>
  <c r="J289" i="20"/>
  <c r="K289" i="20"/>
  <c r="K288" i="20" s="1"/>
  <c r="L289" i="20"/>
  <c r="L288" i="20" s="1"/>
  <c r="I292" i="20"/>
  <c r="I291" i="20" s="1"/>
  <c r="J292" i="20"/>
  <c r="J291" i="20" s="1"/>
  <c r="K292" i="20"/>
  <c r="K291" i="20" s="1"/>
  <c r="L292" i="20"/>
  <c r="L291" i="20" s="1"/>
  <c r="I298" i="20"/>
  <c r="J298" i="20"/>
  <c r="K298" i="20"/>
  <c r="K297" i="20" s="1"/>
  <c r="L298" i="20"/>
  <c r="I300" i="20"/>
  <c r="J300" i="20"/>
  <c r="K300" i="20"/>
  <c r="L300" i="20"/>
  <c r="I303" i="20"/>
  <c r="J303" i="20"/>
  <c r="K303" i="20"/>
  <c r="L303" i="20"/>
  <c r="I307" i="20"/>
  <c r="I306" i="20" s="1"/>
  <c r="J307" i="20"/>
  <c r="J306" i="20" s="1"/>
  <c r="K307" i="20"/>
  <c r="K306" i="20" s="1"/>
  <c r="L307" i="20"/>
  <c r="L306" i="20" s="1"/>
  <c r="I311" i="20"/>
  <c r="I310" i="20" s="1"/>
  <c r="J311" i="20"/>
  <c r="J310" i="20" s="1"/>
  <c r="K311" i="20"/>
  <c r="K310" i="20" s="1"/>
  <c r="L311" i="20"/>
  <c r="L310" i="20" s="1"/>
  <c r="I315" i="20"/>
  <c r="I314" i="20" s="1"/>
  <c r="J315" i="20"/>
  <c r="J314" i="20" s="1"/>
  <c r="K315" i="20"/>
  <c r="K314" i="20" s="1"/>
  <c r="L315" i="20"/>
  <c r="L314" i="20" s="1"/>
  <c r="I319" i="20"/>
  <c r="I318" i="20" s="1"/>
  <c r="J319" i="20"/>
  <c r="J318" i="20" s="1"/>
  <c r="K319" i="20"/>
  <c r="K318" i="20" s="1"/>
  <c r="L319" i="20"/>
  <c r="L318" i="20" s="1"/>
  <c r="K321" i="20"/>
  <c r="I322" i="20"/>
  <c r="I321" i="20" s="1"/>
  <c r="J322" i="20"/>
  <c r="J321" i="20" s="1"/>
  <c r="K322" i="20"/>
  <c r="L322" i="20"/>
  <c r="L321" i="20" s="1"/>
  <c r="I324" i="20"/>
  <c r="I325" i="20"/>
  <c r="J325" i="20"/>
  <c r="J324" i="20" s="1"/>
  <c r="K325" i="20"/>
  <c r="K324" i="20" s="1"/>
  <c r="L325" i="20"/>
  <c r="L324" i="20" s="1"/>
  <c r="I330" i="20"/>
  <c r="I329" i="20" s="1"/>
  <c r="J330" i="20"/>
  <c r="J329" i="20" s="1"/>
  <c r="K330" i="20"/>
  <c r="K329" i="20" s="1"/>
  <c r="L330" i="20"/>
  <c r="L329" i="20" s="1"/>
  <c r="I332" i="20"/>
  <c r="J332" i="20"/>
  <c r="K332" i="20"/>
  <c r="L332" i="20"/>
  <c r="I335" i="20"/>
  <c r="J335" i="20"/>
  <c r="K335" i="20"/>
  <c r="L335" i="20"/>
  <c r="I339" i="20"/>
  <c r="I338" i="20" s="1"/>
  <c r="J339" i="20"/>
  <c r="J338" i="20" s="1"/>
  <c r="K339" i="20"/>
  <c r="K338" i="20" s="1"/>
  <c r="L339" i="20"/>
  <c r="L338" i="20" s="1"/>
  <c r="I343" i="20"/>
  <c r="I342" i="20" s="1"/>
  <c r="J343" i="20"/>
  <c r="J342" i="20" s="1"/>
  <c r="K343" i="20"/>
  <c r="K342" i="20" s="1"/>
  <c r="L343" i="20"/>
  <c r="L342" i="20" s="1"/>
  <c r="I347" i="20"/>
  <c r="I346" i="20" s="1"/>
  <c r="J347" i="20"/>
  <c r="J346" i="20" s="1"/>
  <c r="K347" i="20"/>
  <c r="K346" i="20" s="1"/>
  <c r="L347" i="20"/>
  <c r="L346" i="20" s="1"/>
  <c r="J350" i="20"/>
  <c r="I351" i="20"/>
  <c r="I350" i="20" s="1"/>
  <c r="J351" i="20"/>
  <c r="K351" i="20"/>
  <c r="K350" i="20" s="1"/>
  <c r="L351" i="20"/>
  <c r="L350" i="20" s="1"/>
  <c r="K353" i="20"/>
  <c r="I354" i="20"/>
  <c r="I353" i="20" s="1"/>
  <c r="J354" i="20"/>
  <c r="J353" i="20" s="1"/>
  <c r="K354" i="20"/>
  <c r="L354" i="20"/>
  <c r="L353" i="20" s="1"/>
  <c r="I357" i="20"/>
  <c r="I356" i="20" s="1"/>
  <c r="J357" i="20"/>
  <c r="J356" i="20" s="1"/>
  <c r="K357" i="20"/>
  <c r="K356" i="20" s="1"/>
  <c r="L357" i="20"/>
  <c r="L356" i="20" s="1"/>
  <c r="I34" i="19"/>
  <c r="J34" i="19"/>
  <c r="J33" i="19" s="1"/>
  <c r="J32" i="19" s="1"/>
  <c r="K34" i="19"/>
  <c r="K33" i="19" s="1"/>
  <c r="K32" i="19" s="1"/>
  <c r="L34" i="19"/>
  <c r="L33" i="19" s="1"/>
  <c r="L32" i="19" s="1"/>
  <c r="I36" i="19"/>
  <c r="J36" i="19"/>
  <c r="K36" i="19"/>
  <c r="L36" i="19"/>
  <c r="I40" i="19"/>
  <c r="I39" i="19" s="1"/>
  <c r="I38" i="19" s="1"/>
  <c r="J40" i="19"/>
  <c r="J39" i="19" s="1"/>
  <c r="J38" i="19" s="1"/>
  <c r="K40" i="19"/>
  <c r="K39" i="19" s="1"/>
  <c r="K38" i="19" s="1"/>
  <c r="L40" i="19"/>
  <c r="L39" i="19" s="1"/>
  <c r="L38" i="19" s="1"/>
  <c r="I45" i="19"/>
  <c r="I44" i="19" s="1"/>
  <c r="I43" i="19" s="1"/>
  <c r="I42" i="19" s="1"/>
  <c r="J45" i="19"/>
  <c r="J44" i="19" s="1"/>
  <c r="J43" i="19" s="1"/>
  <c r="J42" i="19" s="1"/>
  <c r="K45" i="19"/>
  <c r="K44" i="19" s="1"/>
  <c r="K43" i="19" s="1"/>
  <c r="K42" i="19" s="1"/>
  <c r="L45" i="19"/>
  <c r="L44" i="19" s="1"/>
  <c r="L43" i="19" s="1"/>
  <c r="L42" i="19" s="1"/>
  <c r="I64" i="19"/>
  <c r="I63" i="19" s="1"/>
  <c r="J64" i="19"/>
  <c r="J63" i="19" s="1"/>
  <c r="K64" i="19"/>
  <c r="K63" i="19" s="1"/>
  <c r="L64" i="19"/>
  <c r="L63" i="19" s="1"/>
  <c r="I69" i="19"/>
  <c r="I68" i="19" s="1"/>
  <c r="J69" i="19"/>
  <c r="J68" i="19" s="1"/>
  <c r="K69" i="19"/>
  <c r="K68" i="19" s="1"/>
  <c r="L69" i="19"/>
  <c r="L68" i="19" s="1"/>
  <c r="I74" i="19"/>
  <c r="I73" i="19" s="1"/>
  <c r="J74" i="19"/>
  <c r="J73" i="19" s="1"/>
  <c r="K74" i="19"/>
  <c r="K73" i="19" s="1"/>
  <c r="L74" i="19"/>
  <c r="L73" i="19" s="1"/>
  <c r="I80" i="19"/>
  <c r="I79" i="19" s="1"/>
  <c r="I78" i="19" s="1"/>
  <c r="J80" i="19"/>
  <c r="J79" i="19" s="1"/>
  <c r="J78" i="19" s="1"/>
  <c r="K80" i="19"/>
  <c r="K79" i="19" s="1"/>
  <c r="K78" i="19" s="1"/>
  <c r="L80" i="19"/>
  <c r="L79" i="19" s="1"/>
  <c r="L78" i="19" s="1"/>
  <c r="I85" i="19"/>
  <c r="I84" i="19" s="1"/>
  <c r="I83" i="19" s="1"/>
  <c r="I82" i="19" s="1"/>
  <c r="J85" i="19"/>
  <c r="J84" i="19" s="1"/>
  <c r="J83" i="19" s="1"/>
  <c r="J82" i="19" s="1"/>
  <c r="K85" i="19"/>
  <c r="K84" i="19" s="1"/>
  <c r="K83" i="19" s="1"/>
  <c r="K82" i="19" s="1"/>
  <c r="L85" i="19"/>
  <c r="L84" i="19" s="1"/>
  <c r="L83" i="19" s="1"/>
  <c r="L82" i="19" s="1"/>
  <c r="I92" i="19"/>
  <c r="I91" i="19" s="1"/>
  <c r="I90" i="19" s="1"/>
  <c r="J92" i="19"/>
  <c r="J91" i="19" s="1"/>
  <c r="J90" i="19" s="1"/>
  <c r="K92" i="19"/>
  <c r="K91" i="19" s="1"/>
  <c r="K90" i="19" s="1"/>
  <c r="L92" i="19"/>
  <c r="L91" i="19" s="1"/>
  <c r="L90" i="19" s="1"/>
  <c r="I97" i="19"/>
  <c r="I96" i="19" s="1"/>
  <c r="I95" i="19" s="1"/>
  <c r="J97" i="19"/>
  <c r="J96" i="19" s="1"/>
  <c r="J95" i="19" s="1"/>
  <c r="K97" i="19"/>
  <c r="K96" i="19" s="1"/>
  <c r="K95" i="19" s="1"/>
  <c r="L97" i="19"/>
  <c r="L96" i="19" s="1"/>
  <c r="L95" i="19" s="1"/>
  <c r="I102" i="19"/>
  <c r="I101" i="19" s="1"/>
  <c r="I100" i="19" s="1"/>
  <c r="J102" i="19"/>
  <c r="J101" i="19" s="1"/>
  <c r="J100" i="19" s="1"/>
  <c r="K102" i="19"/>
  <c r="K101" i="19" s="1"/>
  <c r="K100" i="19" s="1"/>
  <c r="L102" i="19"/>
  <c r="L101" i="19" s="1"/>
  <c r="L100" i="19" s="1"/>
  <c r="I106" i="19"/>
  <c r="I105" i="19" s="1"/>
  <c r="J106" i="19"/>
  <c r="J105" i="19" s="1"/>
  <c r="K106" i="19"/>
  <c r="K105" i="19" s="1"/>
  <c r="L106" i="19"/>
  <c r="L105" i="19" s="1"/>
  <c r="I112" i="19"/>
  <c r="I111" i="19" s="1"/>
  <c r="I110" i="19" s="1"/>
  <c r="J112" i="19"/>
  <c r="J111" i="19" s="1"/>
  <c r="J110" i="19" s="1"/>
  <c r="K112" i="19"/>
  <c r="K111" i="19" s="1"/>
  <c r="K110" i="19" s="1"/>
  <c r="L112" i="19"/>
  <c r="L111" i="19" s="1"/>
  <c r="L110" i="19" s="1"/>
  <c r="I117" i="19"/>
  <c r="I116" i="19" s="1"/>
  <c r="I115" i="19" s="1"/>
  <c r="J117" i="19"/>
  <c r="J116" i="19" s="1"/>
  <c r="J115" i="19" s="1"/>
  <c r="K117" i="19"/>
  <c r="K116" i="19" s="1"/>
  <c r="K115" i="19" s="1"/>
  <c r="L117" i="19"/>
  <c r="L116" i="19" s="1"/>
  <c r="L115" i="19" s="1"/>
  <c r="I121" i="19"/>
  <c r="I120" i="19" s="1"/>
  <c r="I119" i="19" s="1"/>
  <c r="J121" i="19"/>
  <c r="J120" i="19" s="1"/>
  <c r="J119" i="19" s="1"/>
  <c r="K121" i="19"/>
  <c r="K120" i="19" s="1"/>
  <c r="K119" i="19" s="1"/>
  <c r="L121" i="19"/>
  <c r="L120" i="19" s="1"/>
  <c r="L119" i="19" s="1"/>
  <c r="I125" i="19"/>
  <c r="I124" i="19" s="1"/>
  <c r="I123" i="19" s="1"/>
  <c r="J125" i="19"/>
  <c r="J124" i="19" s="1"/>
  <c r="J123" i="19" s="1"/>
  <c r="K125" i="19"/>
  <c r="K124" i="19" s="1"/>
  <c r="K123" i="19" s="1"/>
  <c r="L125" i="19"/>
  <c r="L124" i="19" s="1"/>
  <c r="L123" i="19" s="1"/>
  <c r="I129" i="19"/>
  <c r="I128" i="19" s="1"/>
  <c r="I127" i="19" s="1"/>
  <c r="J129" i="19"/>
  <c r="J128" i="19" s="1"/>
  <c r="J127" i="19" s="1"/>
  <c r="K129" i="19"/>
  <c r="K128" i="19" s="1"/>
  <c r="K127" i="19" s="1"/>
  <c r="L129" i="19"/>
  <c r="L128" i="19" s="1"/>
  <c r="L127" i="19" s="1"/>
  <c r="I134" i="19"/>
  <c r="I133" i="19" s="1"/>
  <c r="I132" i="19" s="1"/>
  <c r="J134" i="19"/>
  <c r="J133" i="19" s="1"/>
  <c r="J132" i="19" s="1"/>
  <c r="K134" i="19"/>
  <c r="K133" i="19" s="1"/>
  <c r="K132" i="19" s="1"/>
  <c r="L134" i="19"/>
  <c r="L133" i="19" s="1"/>
  <c r="L132" i="19" s="1"/>
  <c r="I139" i="19"/>
  <c r="I138" i="19" s="1"/>
  <c r="I137" i="19" s="1"/>
  <c r="J139" i="19"/>
  <c r="J138" i="19" s="1"/>
  <c r="J137" i="19" s="1"/>
  <c r="K139" i="19"/>
  <c r="K138" i="19" s="1"/>
  <c r="K137" i="19" s="1"/>
  <c r="L139" i="19"/>
  <c r="L138" i="19" s="1"/>
  <c r="L137" i="19" s="1"/>
  <c r="I143" i="19"/>
  <c r="I142" i="19" s="1"/>
  <c r="J143" i="19"/>
  <c r="J142" i="19" s="1"/>
  <c r="K143" i="19"/>
  <c r="K142" i="19" s="1"/>
  <c r="L143" i="19"/>
  <c r="L142" i="19" s="1"/>
  <c r="I147" i="19"/>
  <c r="I146" i="19" s="1"/>
  <c r="I145" i="19" s="1"/>
  <c r="J147" i="19"/>
  <c r="J146" i="19" s="1"/>
  <c r="J145" i="19" s="1"/>
  <c r="K147" i="19"/>
  <c r="K146" i="19" s="1"/>
  <c r="K145" i="19" s="1"/>
  <c r="L147" i="19"/>
  <c r="L146" i="19" s="1"/>
  <c r="L145" i="19" s="1"/>
  <c r="I153" i="19"/>
  <c r="I152" i="19" s="1"/>
  <c r="J153" i="19"/>
  <c r="J152" i="19" s="1"/>
  <c r="K153" i="19"/>
  <c r="K152" i="19" s="1"/>
  <c r="L153" i="19"/>
  <c r="L152" i="19" s="1"/>
  <c r="K157" i="19"/>
  <c r="I158" i="19"/>
  <c r="I157" i="19" s="1"/>
  <c r="J158" i="19"/>
  <c r="J157" i="19" s="1"/>
  <c r="K158" i="19"/>
  <c r="L158" i="19"/>
  <c r="L157" i="19" s="1"/>
  <c r="I163" i="19"/>
  <c r="I162" i="19" s="1"/>
  <c r="I161" i="19" s="1"/>
  <c r="J163" i="19"/>
  <c r="J162" i="19" s="1"/>
  <c r="J161" i="19" s="1"/>
  <c r="K163" i="19"/>
  <c r="K162" i="19" s="1"/>
  <c r="K161" i="19" s="1"/>
  <c r="L163" i="19"/>
  <c r="L162" i="19" s="1"/>
  <c r="L161" i="19" s="1"/>
  <c r="I167" i="19"/>
  <c r="I166" i="19" s="1"/>
  <c r="J167" i="19"/>
  <c r="J166" i="19" s="1"/>
  <c r="K167" i="19"/>
  <c r="K166" i="19" s="1"/>
  <c r="L167" i="19"/>
  <c r="L166" i="19" s="1"/>
  <c r="I172" i="19"/>
  <c r="I171" i="19" s="1"/>
  <c r="J172" i="19"/>
  <c r="J171" i="19" s="1"/>
  <c r="K172" i="19"/>
  <c r="K171" i="19" s="1"/>
  <c r="L172" i="19"/>
  <c r="L171" i="19" s="1"/>
  <c r="I180" i="19"/>
  <c r="I179" i="19" s="1"/>
  <c r="J180" i="19"/>
  <c r="J179" i="19" s="1"/>
  <c r="K180" i="19"/>
  <c r="K179" i="19" s="1"/>
  <c r="L180" i="19"/>
  <c r="L179" i="19" s="1"/>
  <c r="I183" i="19"/>
  <c r="I182" i="19" s="1"/>
  <c r="J183" i="19"/>
  <c r="J182" i="19" s="1"/>
  <c r="K183" i="19"/>
  <c r="K182" i="19" s="1"/>
  <c r="L183" i="19"/>
  <c r="L182" i="19" s="1"/>
  <c r="I188" i="19"/>
  <c r="I187" i="19" s="1"/>
  <c r="J188" i="19"/>
  <c r="J187" i="19" s="1"/>
  <c r="K188" i="19"/>
  <c r="K187" i="19" s="1"/>
  <c r="L188" i="19"/>
  <c r="L187" i="19" s="1"/>
  <c r="M188" i="19"/>
  <c r="N188" i="19"/>
  <c r="O188" i="19"/>
  <c r="P188" i="19"/>
  <c r="I194" i="19"/>
  <c r="I193" i="19" s="1"/>
  <c r="J194" i="19"/>
  <c r="J193" i="19" s="1"/>
  <c r="K194" i="19"/>
  <c r="K193" i="19" s="1"/>
  <c r="L194" i="19"/>
  <c r="L193" i="19" s="1"/>
  <c r="I199" i="19"/>
  <c r="I198" i="19" s="1"/>
  <c r="J199" i="19"/>
  <c r="J198" i="19" s="1"/>
  <c r="K199" i="19"/>
  <c r="K198" i="19" s="1"/>
  <c r="L199" i="19"/>
  <c r="L198" i="19" s="1"/>
  <c r="I203" i="19"/>
  <c r="I202" i="19" s="1"/>
  <c r="I201" i="19" s="1"/>
  <c r="J203" i="19"/>
  <c r="J202" i="19" s="1"/>
  <c r="J201" i="19" s="1"/>
  <c r="K203" i="19"/>
  <c r="K202" i="19" s="1"/>
  <c r="K201" i="19" s="1"/>
  <c r="L203" i="19"/>
  <c r="L202" i="19" s="1"/>
  <c r="L201" i="19" s="1"/>
  <c r="I210" i="19"/>
  <c r="I209" i="19" s="1"/>
  <c r="J210" i="19"/>
  <c r="J209" i="19" s="1"/>
  <c r="K210" i="19"/>
  <c r="K209" i="19" s="1"/>
  <c r="L210" i="19"/>
  <c r="L209" i="19" s="1"/>
  <c r="I213" i="19"/>
  <c r="I212" i="19" s="1"/>
  <c r="J213" i="19"/>
  <c r="J212" i="19" s="1"/>
  <c r="K213" i="19"/>
  <c r="K212" i="19" s="1"/>
  <c r="L213" i="19"/>
  <c r="L212" i="19" s="1"/>
  <c r="I222" i="19"/>
  <c r="I221" i="19" s="1"/>
  <c r="I220" i="19" s="1"/>
  <c r="J222" i="19"/>
  <c r="J221" i="19" s="1"/>
  <c r="J220" i="19" s="1"/>
  <c r="K222" i="19"/>
  <c r="K221" i="19" s="1"/>
  <c r="K220" i="19" s="1"/>
  <c r="L222" i="19"/>
  <c r="L221" i="19" s="1"/>
  <c r="L220" i="19" s="1"/>
  <c r="J225" i="19"/>
  <c r="J224" i="19" s="1"/>
  <c r="I226" i="19"/>
  <c r="I225" i="19" s="1"/>
  <c r="I224" i="19" s="1"/>
  <c r="J226" i="19"/>
  <c r="K226" i="19"/>
  <c r="K225" i="19" s="1"/>
  <c r="K224" i="19" s="1"/>
  <c r="L226" i="19"/>
  <c r="L225" i="19" s="1"/>
  <c r="L224" i="19" s="1"/>
  <c r="I233" i="19"/>
  <c r="I232" i="19" s="1"/>
  <c r="J233" i="19"/>
  <c r="J232" i="19" s="1"/>
  <c r="K233" i="19"/>
  <c r="K232" i="19" s="1"/>
  <c r="L233" i="19"/>
  <c r="L232" i="19" s="1"/>
  <c r="I235" i="19"/>
  <c r="J235" i="19"/>
  <c r="K235" i="19"/>
  <c r="L235" i="19"/>
  <c r="I238" i="19"/>
  <c r="J238" i="19"/>
  <c r="K238" i="19"/>
  <c r="L238" i="19"/>
  <c r="I242" i="19"/>
  <c r="I241" i="19" s="1"/>
  <c r="J242" i="19"/>
  <c r="J241" i="19" s="1"/>
  <c r="K242" i="19"/>
  <c r="K241" i="19" s="1"/>
  <c r="L242" i="19"/>
  <c r="L241" i="19" s="1"/>
  <c r="I246" i="19"/>
  <c r="I245" i="19" s="1"/>
  <c r="J246" i="19"/>
  <c r="J245" i="19" s="1"/>
  <c r="K246" i="19"/>
  <c r="K245" i="19" s="1"/>
  <c r="L246" i="19"/>
  <c r="L245" i="19" s="1"/>
  <c r="I250" i="19"/>
  <c r="I249" i="19" s="1"/>
  <c r="J250" i="19"/>
  <c r="J249" i="19" s="1"/>
  <c r="K250" i="19"/>
  <c r="K249" i="19" s="1"/>
  <c r="L250" i="19"/>
  <c r="L249" i="19" s="1"/>
  <c r="I254" i="19"/>
  <c r="I253" i="19" s="1"/>
  <c r="J254" i="19"/>
  <c r="J253" i="19" s="1"/>
  <c r="K254" i="19"/>
  <c r="K253" i="19" s="1"/>
  <c r="L254" i="19"/>
  <c r="L253" i="19" s="1"/>
  <c r="I257" i="19"/>
  <c r="I256" i="19" s="1"/>
  <c r="J257" i="19"/>
  <c r="J256" i="19" s="1"/>
  <c r="K257" i="19"/>
  <c r="K256" i="19" s="1"/>
  <c r="L257" i="19"/>
  <c r="L256" i="19" s="1"/>
  <c r="I260" i="19"/>
  <c r="I259" i="19" s="1"/>
  <c r="J260" i="19"/>
  <c r="J259" i="19" s="1"/>
  <c r="K260" i="19"/>
  <c r="K259" i="19" s="1"/>
  <c r="L260" i="19"/>
  <c r="L259" i="19" s="1"/>
  <c r="I265" i="19"/>
  <c r="I264" i="19" s="1"/>
  <c r="J265" i="19"/>
  <c r="J264" i="19" s="1"/>
  <c r="K265" i="19"/>
  <c r="K264" i="19" s="1"/>
  <c r="L265" i="19"/>
  <c r="L264" i="19" s="1"/>
  <c r="I267" i="19"/>
  <c r="J267" i="19"/>
  <c r="K267" i="19"/>
  <c r="L267" i="19"/>
  <c r="I270" i="19"/>
  <c r="J270" i="19"/>
  <c r="K270" i="19"/>
  <c r="L270" i="19"/>
  <c r="I274" i="19"/>
  <c r="I273" i="19" s="1"/>
  <c r="J274" i="19"/>
  <c r="J273" i="19" s="1"/>
  <c r="K274" i="19"/>
  <c r="K273" i="19" s="1"/>
  <c r="L274" i="19"/>
  <c r="L273" i="19" s="1"/>
  <c r="I278" i="19"/>
  <c r="I277" i="19" s="1"/>
  <c r="J278" i="19"/>
  <c r="J277" i="19" s="1"/>
  <c r="K278" i="19"/>
  <c r="K277" i="19" s="1"/>
  <c r="L278" i="19"/>
  <c r="L277" i="19" s="1"/>
  <c r="I282" i="19"/>
  <c r="I281" i="19" s="1"/>
  <c r="J282" i="19"/>
  <c r="J281" i="19" s="1"/>
  <c r="K282" i="19"/>
  <c r="K281" i="19" s="1"/>
  <c r="L282" i="19"/>
  <c r="L281" i="19" s="1"/>
  <c r="I286" i="19"/>
  <c r="I285" i="19" s="1"/>
  <c r="J286" i="19"/>
  <c r="J285" i="19" s="1"/>
  <c r="K286" i="19"/>
  <c r="K285" i="19" s="1"/>
  <c r="L286" i="19"/>
  <c r="L285" i="19" s="1"/>
  <c r="I289" i="19"/>
  <c r="I288" i="19" s="1"/>
  <c r="J289" i="19"/>
  <c r="J288" i="19" s="1"/>
  <c r="K289" i="19"/>
  <c r="K288" i="19" s="1"/>
  <c r="L289" i="19"/>
  <c r="L288" i="19" s="1"/>
  <c r="I292" i="19"/>
  <c r="I291" i="19" s="1"/>
  <c r="J292" i="19"/>
  <c r="J291" i="19" s="1"/>
  <c r="K292" i="19"/>
  <c r="K291" i="19" s="1"/>
  <c r="L292" i="19"/>
  <c r="L291" i="19" s="1"/>
  <c r="I298" i="19"/>
  <c r="J298" i="19"/>
  <c r="K298" i="19"/>
  <c r="L298" i="19"/>
  <c r="I300" i="19"/>
  <c r="J300" i="19"/>
  <c r="K300" i="19"/>
  <c r="L300" i="19"/>
  <c r="I303" i="19"/>
  <c r="J303" i="19"/>
  <c r="K303" i="19"/>
  <c r="L303" i="19"/>
  <c r="I307" i="19"/>
  <c r="I306" i="19" s="1"/>
  <c r="J307" i="19"/>
  <c r="J306" i="19" s="1"/>
  <c r="K307" i="19"/>
  <c r="K306" i="19" s="1"/>
  <c r="L307" i="19"/>
  <c r="L306" i="19" s="1"/>
  <c r="I311" i="19"/>
  <c r="I310" i="19" s="1"/>
  <c r="J311" i="19"/>
  <c r="J310" i="19" s="1"/>
  <c r="K311" i="19"/>
  <c r="K310" i="19" s="1"/>
  <c r="L311" i="19"/>
  <c r="L310" i="19" s="1"/>
  <c r="I315" i="19"/>
  <c r="I314" i="19" s="1"/>
  <c r="J315" i="19"/>
  <c r="J314" i="19" s="1"/>
  <c r="K315" i="19"/>
  <c r="K314" i="19" s="1"/>
  <c r="L315" i="19"/>
  <c r="L314" i="19" s="1"/>
  <c r="I319" i="19"/>
  <c r="I318" i="19" s="1"/>
  <c r="J319" i="19"/>
  <c r="J318" i="19" s="1"/>
  <c r="K319" i="19"/>
  <c r="K318" i="19" s="1"/>
  <c r="L319" i="19"/>
  <c r="L318" i="19" s="1"/>
  <c r="I322" i="19"/>
  <c r="I321" i="19" s="1"/>
  <c r="J322" i="19"/>
  <c r="J321" i="19" s="1"/>
  <c r="K322" i="19"/>
  <c r="K321" i="19" s="1"/>
  <c r="L322" i="19"/>
  <c r="L321" i="19" s="1"/>
  <c r="I325" i="19"/>
  <c r="I324" i="19" s="1"/>
  <c r="J325" i="19"/>
  <c r="J324" i="19" s="1"/>
  <c r="K325" i="19"/>
  <c r="K324" i="19" s="1"/>
  <c r="L325" i="19"/>
  <c r="L324" i="19" s="1"/>
  <c r="I330" i="19"/>
  <c r="I329" i="19" s="1"/>
  <c r="J330" i="19"/>
  <c r="J329" i="19" s="1"/>
  <c r="K330" i="19"/>
  <c r="K329" i="19" s="1"/>
  <c r="L330" i="19"/>
  <c r="L329" i="19" s="1"/>
  <c r="I332" i="19"/>
  <c r="J332" i="19"/>
  <c r="K332" i="19"/>
  <c r="L332" i="19"/>
  <c r="I335" i="19"/>
  <c r="J335" i="19"/>
  <c r="K335" i="19"/>
  <c r="L335" i="19"/>
  <c r="I339" i="19"/>
  <c r="I338" i="19" s="1"/>
  <c r="J339" i="19"/>
  <c r="J338" i="19" s="1"/>
  <c r="K339" i="19"/>
  <c r="K338" i="19" s="1"/>
  <c r="L339" i="19"/>
  <c r="L338" i="19" s="1"/>
  <c r="I343" i="19"/>
  <c r="I342" i="19" s="1"/>
  <c r="J343" i="19"/>
  <c r="J342" i="19" s="1"/>
  <c r="K343" i="19"/>
  <c r="K342" i="19" s="1"/>
  <c r="L343" i="19"/>
  <c r="L342" i="19" s="1"/>
  <c r="J346" i="19"/>
  <c r="I347" i="19"/>
  <c r="I346" i="19" s="1"/>
  <c r="J347" i="19"/>
  <c r="K347" i="19"/>
  <c r="K346" i="19" s="1"/>
  <c r="L347" i="19"/>
  <c r="L346" i="19" s="1"/>
  <c r="I351" i="19"/>
  <c r="I350" i="19" s="1"/>
  <c r="J351" i="19"/>
  <c r="J350" i="19" s="1"/>
  <c r="K351" i="19"/>
  <c r="K350" i="19" s="1"/>
  <c r="L351" i="19"/>
  <c r="L350" i="19" s="1"/>
  <c r="I354" i="19"/>
  <c r="I353" i="19" s="1"/>
  <c r="J354" i="19"/>
  <c r="J353" i="19" s="1"/>
  <c r="K354" i="19"/>
  <c r="K353" i="19" s="1"/>
  <c r="L354" i="19"/>
  <c r="L353" i="19" s="1"/>
  <c r="I357" i="19"/>
  <c r="I356" i="19" s="1"/>
  <c r="J357" i="19"/>
  <c r="J356" i="19" s="1"/>
  <c r="K357" i="19"/>
  <c r="K356" i="19" s="1"/>
  <c r="L357" i="19"/>
  <c r="L356" i="19" s="1"/>
  <c r="I34" i="18"/>
  <c r="J34" i="18"/>
  <c r="J33" i="18" s="1"/>
  <c r="J32" i="18" s="1"/>
  <c r="K34" i="18"/>
  <c r="K33" i="18" s="1"/>
  <c r="K32" i="18" s="1"/>
  <c r="L34" i="18"/>
  <c r="L33" i="18" s="1"/>
  <c r="L32" i="18" s="1"/>
  <c r="I36" i="18"/>
  <c r="J36" i="18"/>
  <c r="K36" i="18"/>
  <c r="L36" i="18"/>
  <c r="I40" i="18"/>
  <c r="I39" i="18" s="1"/>
  <c r="I38" i="18" s="1"/>
  <c r="J40" i="18"/>
  <c r="J39" i="18" s="1"/>
  <c r="J38" i="18" s="1"/>
  <c r="K40" i="18"/>
  <c r="K39" i="18" s="1"/>
  <c r="K38" i="18" s="1"/>
  <c r="L40" i="18"/>
  <c r="L39" i="18" s="1"/>
  <c r="L38" i="18" s="1"/>
  <c r="I45" i="18"/>
  <c r="I44" i="18" s="1"/>
  <c r="I43" i="18" s="1"/>
  <c r="I42" i="18" s="1"/>
  <c r="J45" i="18"/>
  <c r="J44" i="18" s="1"/>
  <c r="J43" i="18" s="1"/>
  <c r="J42" i="18" s="1"/>
  <c r="K45" i="18"/>
  <c r="K44" i="18" s="1"/>
  <c r="K43" i="18" s="1"/>
  <c r="K42" i="18" s="1"/>
  <c r="L45" i="18"/>
  <c r="L44" i="18" s="1"/>
  <c r="L43" i="18" s="1"/>
  <c r="L42" i="18" s="1"/>
  <c r="I64" i="18"/>
  <c r="I63" i="18" s="1"/>
  <c r="J64" i="18"/>
  <c r="J63" i="18" s="1"/>
  <c r="K64" i="18"/>
  <c r="K63" i="18" s="1"/>
  <c r="L64" i="18"/>
  <c r="L63" i="18" s="1"/>
  <c r="I69" i="18"/>
  <c r="I68" i="18" s="1"/>
  <c r="J69" i="18"/>
  <c r="J68" i="18" s="1"/>
  <c r="K69" i="18"/>
  <c r="K68" i="18" s="1"/>
  <c r="L69" i="18"/>
  <c r="L68" i="18" s="1"/>
  <c r="I74" i="18"/>
  <c r="I73" i="18" s="1"/>
  <c r="J74" i="18"/>
  <c r="J73" i="18" s="1"/>
  <c r="K74" i="18"/>
  <c r="K73" i="18" s="1"/>
  <c r="L74" i="18"/>
  <c r="L73" i="18" s="1"/>
  <c r="I80" i="18"/>
  <c r="I79" i="18" s="1"/>
  <c r="I78" i="18" s="1"/>
  <c r="J80" i="18"/>
  <c r="J79" i="18" s="1"/>
  <c r="J78" i="18" s="1"/>
  <c r="K80" i="18"/>
  <c r="K79" i="18" s="1"/>
  <c r="K78" i="18" s="1"/>
  <c r="L80" i="18"/>
  <c r="L79" i="18" s="1"/>
  <c r="L78" i="18" s="1"/>
  <c r="I85" i="18"/>
  <c r="I84" i="18" s="1"/>
  <c r="I83" i="18" s="1"/>
  <c r="I82" i="18" s="1"/>
  <c r="J85" i="18"/>
  <c r="J84" i="18" s="1"/>
  <c r="J83" i="18" s="1"/>
  <c r="J82" i="18" s="1"/>
  <c r="K85" i="18"/>
  <c r="K84" i="18" s="1"/>
  <c r="K83" i="18" s="1"/>
  <c r="K82" i="18" s="1"/>
  <c r="L85" i="18"/>
  <c r="L84" i="18" s="1"/>
  <c r="L83" i="18" s="1"/>
  <c r="L82" i="18" s="1"/>
  <c r="I92" i="18"/>
  <c r="I91" i="18" s="1"/>
  <c r="I90" i="18" s="1"/>
  <c r="J92" i="18"/>
  <c r="J91" i="18" s="1"/>
  <c r="J90" i="18" s="1"/>
  <c r="K92" i="18"/>
  <c r="K91" i="18" s="1"/>
  <c r="K90" i="18" s="1"/>
  <c r="L92" i="18"/>
  <c r="L91" i="18" s="1"/>
  <c r="L90" i="18" s="1"/>
  <c r="J96" i="18"/>
  <c r="J95" i="18" s="1"/>
  <c r="I97" i="18"/>
  <c r="I96" i="18" s="1"/>
  <c r="I95" i="18" s="1"/>
  <c r="J97" i="18"/>
  <c r="K97" i="18"/>
  <c r="K96" i="18" s="1"/>
  <c r="K95" i="18" s="1"/>
  <c r="L97" i="18"/>
  <c r="L96" i="18" s="1"/>
  <c r="L95" i="18" s="1"/>
  <c r="I102" i="18"/>
  <c r="I101" i="18" s="1"/>
  <c r="I100" i="18" s="1"/>
  <c r="J102" i="18"/>
  <c r="J101" i="18" s="1"/>
  <c r="J100" i="18" s="1"/>
  <c r="K102" i="18"/>
  <c r="K101" i="18" s="1"/>
  <c r="K100" i="18" s="1"/>
  <c r="L102" i="18"/>
  <c r="L101" i="18" s="1"/>
  <c r="L100" i="18" s="1"/>
  <c r="I106" i="18"/>
  <c r="I105" i="18" s="1"/>
  <c r="J106" i="18"/>
  <c r="J105" i="18" s="1"/>
  <c r="K106" i="18"/>
  <c r="K105" i="18" s="1"/>
  <c r="L106" i="18"/>
  <c r="L105" i="18" s="1"/>
  <c r="I112" i="18"/>
  <c r="I111" i="18" s="1"/>
  <c r="I110" i="18" s="1"/>
  <c r="J112" i="18"/>
  <c r="J111" i="18" s="1"/>
  <c r="J110" i="18" s="1"/>
  <c r="K112" i="18"/>
  <c r="K111" i="18" s="1"/>
  <c r="K110" i="18" s="1"/>
  <c r="L112" i="18"/>
  <c r="L111" i="18" s="1"/>
  <c r="L110" i="18" s="1"/>
  <c r="I117" i="18"/>
  <c r="I116" i="18" s="1"/>
  <c r="I115" i="18" s="1"/>
  <c r="J117" i="18"/>
  <c r="J116" i="18" s="1"/>
  <c r="J115" i="18" s="1"/>
  <c r="K117" i="18"/>
  <c r="K116" i="18" s="1"/>
  <c r="K115" i="18" s="1"/>
  <c r="L117" i="18"/>
  <c r="L116" i="18" s="1"/>
  <c r="L115" i="18" s="1"/>
  <c r="I121" i="18"/>
  <c r="I120" i="18" s="1"/>
  <c r="I119" i="18" s="1"/>
  <c r="J121" i="18"/>
  <c r="J120" i="18" s="1"/>
  <c r="J119" i="18" s="1"/>
  <c r="K121" i="18"/>
  <c r="K120" i="18" s="1"/>
  <c r="K119" i="18" s="1"/>
  <c r="L121" i="18"/>
  <c r="L120" i="18" s="1"/>
  <c r="L119" i="18" s="1"/>
  <c r="I125" i="18"/>
  <c r="I124" i="18" s="1"/>
  <c r="I123" i="18" s="1"/>
  <c r="J125" i="18"/>
  <c r="J124" i="18" s="1"/>
  <c r="J123" i="18" s="1"/>
  <c r="K125" i="18"/>
  <c r="K124" i="18" s="1"/>
  <c r="K123" i="18" s="1"/>
  <c r="L125" i="18"/>
  <c r="L124" i="18" s="1"/>
  <c r="L123" i="18" s="1"/>
  <c r="I129" i="18"/>
  <c r="I128" i="18" s="1"/>
  <c r="I127" i="18" s="1"/>
  <c r="J129" i="18"/>
  <c r="J128" i="18" s="1"/>
  <c r="J127" i="18" s="1"/>
  <c r="K129" i="18"/>
  <c r="K128" i="18" s="1"/>
  <c r="K127" i="18" s="1"/>
  <c r="L129" i="18"/>
  <c r="L128" i="18" s="1"/>
  <c r="L127" i="18" s="1"/>
  <c r="I134" i="18"/>
  <c r="I133" i="18" s="1"/>
  <c r="I132" i="18" s="1"/>
  <c r="J134" i="18"/>
  <c r="J133" i="18" s="1"/>
  <c r="J132" i="18" s="1"/>
  <c r="K134" i="18"/>
  <c r="K133" i="18" s="1"/>
  <c r="K132" i="18" s="1"/>
  <c r="L134" i="18"/>
  <c r="L133" i="18" s="1"/>
  <c r="L132" i="18" s="1"/>
  <c r="I139" i="18"/>
  <c r="I138" i="18" s="1"/>
  <c r="I137" i="18" s="1"/>
  <c r="J139" i="18"/>
  <c r="J138" i="18" s="1"/>
  <c r="J137" i="18" s="1"/>
  <c r="K139" i="18"/>
  <c r="K138" i="18" s="1"/>
  <c r="K137" i="18" s="1"/>
  <c r="L139" i="18"/>
  <c r="L138" i="18" s="1"/>
  <c r="L137" i="18" s="1"/>
  <c r="J142" i="18"/>
  <c r="I143" i="18"/>
  <c r="I142" i="18" s="1"/>
  <c r="J143" i="18"/>
  <c r="K143" i="18"/>
  <c r="K142" i="18" s="1"/>
  <c r="L143" i="18"/>
  <c r="L142" i="18" s="1"/>
  <c r="I147" i="18"/>
  <c r="I146" i="18" s="1"/>
  <c r="I145" i="18" s="1"/>
  <c r="J147" i="18"/>
  <c r="J146" i="18" s="1"/>
  <c r="J145" i="18" s="1"/>
  <c r="K147" i="18"/>
  <c r="K146" i="18" s="1"/>
  <c r="K145" i="18" s="1"/>
  <c r="L147" i="18"/>
  <c r="L146" i="18" s="1"/>
  <c r="L145" i="18" s="1"/>
  <c r="I153" i="18"/>
  <c r="I152" i="18" s="1"/>
  <c r="J153" i="18"/>
  <c r="J152" i="18" s="1"/>
  <c r="K153" i="18"/>
  <c r="K152" i="18" s="1"/>
  <c r="L153" i="18"/>
  <c r="L152" i="18" s="1"/>
  <c r="I158" i="18"/>
  <c r="I157" i="18" s="1"/>
  <c r="J158" i="18"/>
  <c r="J157" i="18" s="1"/>
  <c r="J151" i="18" s="1"/>
  <c r="J150" i="18" s="1"/>
  <c r="K158" i="18"/>
  <c r="K157" i="18" s="1"/>
  <c r="L158" i="18"/>
  <c r="L157" i="18" s="1"/>
  <c r="I163" i="18"/>
  <c r="I162" i="18" s="1"/>
  <c r="I161" i="18" s="1"/>
  <c r="J163" i="18"/>
  <c r="J162" i="18" s="1"/>
  <c r="J161" i="18" s="1"/>
  <c r="K163" i="18"/>
  <c r="K162" i="18" s="1"/>
  <c r="K161" i="18" s="1"/>
  <c r="L163" i="18"/>
  <c r="L162" i="18" s="1"/>
  <c r="L161" i="18" s="1"/>
  <c r="I167" i="18"/>
  <c r="I166" i="18" s="1"/>
  <c r="J167" i="18"/>
  <c r="J166" i="18" s="1"/>
  <c r="K167" i="18"/>
  <c r="K166" i="18" s="1"/>
  <c r="L167" i="18"/>
  <c r="L166" i="18" s="1"/>
  <c r="I172" i="18"/>
  <c r="I171" i="18" s="1"/>
  <c r="J172" i="18"/>
  <c r="J171" i="18" s="1"/>
  <c r="J165" i="18" s="1"/>
  <c r="K172" i="18"/>
  <c r="K171" i="18" s="1"/>
  <c r="L172" i="18"/>
  <c r="L171" i="18" s="1"/>
  <c r="I180" i="18"/>
  <c r="I179" i="18" s="1"/>
  <c r="J180" i="18"/>
  <c r="J179" i="18" s="1"/>
  <c r="K180" i="18"/>
  <c r="K179" i="18" s="1"/>
  <c r="L180" i="18"/>
  <c r="L179" i="18" s="1"/>
  <c r="I183" i="18"/>
  <c r="I182" i="18" s="1"/>
  <c r="J183" i="18"/>
  <c r="J182" i="18" s="1"/>
  <c r="K183" i="18"/>
  <c r="K182" i="18" s="1"/>
  <c r="L183" i="18"/>
  <c r="L182" i="18" s="1"/>
  <c r="I188" i="18"/>
  <c r="I187" i="18" s="1"/>
  <c r="J188" i="18"/>
  <c r="J187" i="18" s="1"/>
  <c r="K188" i="18"/>
  <c r="K187" i="18" s="1"/>
  <c r="L188" i="18"/>
  <c r="L187" i="18" s="1"/>
  <c r="M188" i="18"/>
  <c r="N188" i="18"/>
  <c r="O188" i="18"/>
  <c r="P188" i="18"/>
  <c r="I194" i="18"/>
  <c r="I193" i="18" s="1"/>
  <c r="J194" i="18"/>
  <c r="J193" i="18" s="1"/>
  <c r="K194" i="18"/>
  <c r="K193" i="18" s="1"/>
  <c r="L194" i="18"/>
  <c r="L193" i="18" s="1"/>
  <c r="I199" i="18"/>
  <c r="I198" i="18" s="1"/>
  <c r="J199" i="18"/>
  <c r="J198" i="18" s="1"/>
  <c r="K199" i="18"/>
  <c r="K198" i="18" s="1"/>
  <c r="L199" i="18"/>
  <c r="L198" i="18" s="1"/>
  <c r="I203" i="18"/>
  <c r="I202" i="18" s="1"/>
  <c r="I201" i="18" s="1"/>
  <c r="J203" i="18"/>
  <c r="J202" i="18" s="1"/>
  <c r="J201" i="18" s="1"/>
  <c r="K203" i="18"/>
  <c r="K202" i="18" s="1"/>
  <c r="K201" i="18" s="1"/>
  <c r="L203" i="18"/>
  <c r="L202" i="18" s="1"/>
  <c r="L201" i="18" s="1"/>
  <c r="I210" i="18"/>
  <c r="I209" i="18" s="1"/>
  <c r="J210" i="18"/>
  <c r="J209" i="18" s="1"/>
  <c r="K210" i="18"/>
  <c r="K209" i="18" s="1"/>
  <c r="L210" i="18"/>
  <c r="L209" i="18" s="1"/>
  <c r="I213" i="18"/>
  <c r="I212" i="18" s="1"/>
  <c r="J213" i="18"/>
  <c r="J212" i="18" s="1"/>
  <c r="K213" i="18"/>
  <c r="K212" i="18" s="1"/>
  <c r="L213" i="18"/>
  <c r="L212" i="18" s="1"/>
  <c r="I222" i="18"/>
  <c r="I221" i="18" s="1"/>
  <c r="I220" i="18" s="1"/>
  <c r="J222" i="18"/>
  <c r="J221" i="18" s="1"/>
  <c r="J220" i="18" s="1"/>
  <c r="K222" i="18"/>
  <c r="K221" i="18" s="1"/>
  <c r="K220" i="18" s="1"/>
  <c r="L222" i="18"/>
  <c r="L221" i="18" s="1"/>
  <c r="L220" i="18" s="1"/>
  <c r="J224" i="18"/>
  <c r="I226" i="18"/>
  <c r="I225" i="18" s="1"/>
  <c r="I224" i="18" s="1"/>
  <c r="J226" i="18"/>
  <c r="J225" i="18" s="1"/>
  <c r="K226" i="18"/>
  <c r="K225" i="18" s="1"/>
  <c r="K224" i="18" s="1"/>
  <c r="L226" i="18"/>
  <c r="L225" i="18" s="1"/>
  <c r="L224" i="18" s="1"/>
  <c r="I233" i="18"/>
  <c r="I232" i="18" s="1"/>
  <c r="J233" i="18"/>
  <c r="J232" i="18" s="1"/>
  <c r="K233" i="18"/>
  <c r="K232" i="18" s="1"/>
  <c r="L233" i="18"/>
  <c r="L232" i="18" s="1"/>
  <c r="I235" i="18"/>
  <c r="J235" i="18"/>
  <c r="K235" i="18"/>
  <c r="L235" i="18"/>
  <c r="I238" i="18"/>
  <c r="J238" i="18"/>
  <c r="K238" i="18"/>
  <c r="L238" i="18"/>
  <c r="I242" i="18"/>
  <c r="I241" i="18" s="1"/>
  <c r="J242" i="18"/>
  <c r="J241" i="18" s="1"/>
  <c r="K242" i="18"/>
  <c r="K241" i="18" s="1"/>
  <c r="L242" i="18"/>
  <c r="L241" i="18" s="1"/>
  <c r="I246" i="18"/>
  <c r="I245" i="18" s="1"/>
  <c r="J246" i="18"/>
  <c r="J245" i="18" s="1"/>
  <c r="K246" i="18"/>
  <c r="K245" i="18" s="1"/>
  <c r="L246" i="18"/>
  <c r="L245" i="18" s="1"/>
  <c r="I250" i="18"/>
  <c r="I249" i="18" s="1"/>
  <c r="J250" i="18"/>
  <c r="J249" i="18" s="1"/>
  <c r="K250" i="18"/>
  <c r="K249" i="18" s="1"/>
  <c r="L250" i="18"/>
  <c r="L249" i="18" s="1"/>
  <c r="I254" i="18"/>
  <c r="I253" i="18" s="1"/>
  <c r="J254" i="18"/>
  <c r="J253" i="18" s="1"/>
  <c r="K254" i="18"/>
  <c r="K253" i="18" s="1"/>
  <c r="L254" i="18"/>
  <c r="L253" i="18" s="1"/>
  <c r="I257" i="18"/>
  <c r="I256" i="18" s="1"/>
  <c r="J257" i="18"/>
  <c r="J256" i="18" s="1"/>
  <c r="K257" i="18"/>
  <c r="K256" i="18" s="1"/>
  <c r="L257" i="18"/>
  <c r="L256" i="18" s="1"/>
  <c r="I260" i="18"/>
  <c r="I259" i="18" s="1"/>
  <c r="J260" i="18"/>
  <c r="J259" i="18" s="1"/>
  <c r="K260" i="18"/>
  <c r="K259" i="18" s="1"/>
  <c r="L260" i="18"/>
  <c r="L259" i="18" s="1"/>
  <c r="J264" i="18"/>
  <c r="I265" i="18"/>
  <c r="I264" i="18" s="1"/>
  <c r="J265" i="18"/>
  <c r="K265" i="18"/>
  <c r="K264" i="18" s="1"/>
  <c r="L265" i="18"/>
  <c r="L264" i="18" s="1"/>
  <c r="I267" i="18"/>
  <c r="J267" i="18"/>
  <c r="K267" i="18"/>
  <c r="L267" i="18"/>
  <c r="I270" i="18"/>
  <c r="J270" i="18"/>
  <c r="K270" i="18"/>
  <c r="L270" i="18"/>
  <c r="I274" i="18"/>
  <c r="I273" i="18" s="1"/>
  <c r="J274" i="18"/>
  <c r="J273" i="18" s="1"/>
  <c r="K274" i="18"/>
  <c r="K273" i="18" s="1"/>
  <c r="L274" i="18"/>
  <c r="L273" i="18" s="1"/>
  <c r="I278" i="18"/>
  <c r="I277" i="18" s="1"/>
  <c r="J278" i="18"/>
  <c r="J277" i="18" s="1"/>
  <c r="K278" i="18"/>
  <c r="K277" i="18" s="1"/>
  <c r="L278" i="18"/>
  <c r="L277" i="18" s="1"/>
  <c r="I282" i="18"/>
  <c r="I281" i="18" s="1"/>
  <c r="J282" i="18"/>
  <c r="J281" i="18" s="1"/>
  <c r="K282" i="18"/>
  <c r="K281" i="18" s="1"/>
  <c r="L282" i="18"/>
  <c r="L281" i="18" s="1"/>
  <c r="I286" i="18"/>
  <c r="I285" i="18" s="1"/>
  <c r="J286" i="18"/>
  <c r="J285" i="18" s="1"/>
  <c r="K286" i="18"/>
  <c r="K285" i="18" s="1"/>
  <c r="L286" i="18"/>
  <c r="L285" i="18" s="1"/>
  <c r="I289" i="18"/>
  <c r="I288" i="18" s="1"/>
  <c r="J289" i="18"/>
  <c r="J288" i="18" s="1"/>
  <c r="K289" i="18"/>
  <c r="K288" i="18" s="1"/>
  <c r="L289" i="18"/>
  <c r="L288" i="18" s="1"/>
  <c r="I292" i="18"/>
  <c r="I291" i="18" s="1"/>
  <c r="J292" i="18"/>
  <c r="J291" i="18" s="1"/>
  <c r="K292" i="18"/>
  <c r="K291" i="18" s="1"/>
  <c r="L292" i="18"/>
  <c r="L291" i="18" s="1"/>
  <c r="I298" i="18"/>
  <c r="J298" i="18"/>
  <c r="K298" i="18"/>
  <c r="L298" i="18"/>
  <c r="I300" i="18"/>
  <c r="J300" i="18"/>
  <c r="K300" i="18"/>
  <c r="L300" i="18"/>
  <c r="I303" i="18"/>
  <c r="J303" i="18"/>
  <c r="K303" i="18"/>
  <c r="L303" i="18"/>
  <c r="I307" i="18"/>
  <c r="I306" i="18" s="1"/>
  <c r="J307" i="18"/>
  <c r="J306" i="18" s="1"/>
  <c r="K307" i="18"/>
  <c r="K306" i="18" s="1"/>
  <c r="L307" i="18"/>
  <c r="L306" i="18" s="1"/>
  <c r="I311" i="18"/>
  <c r="I310" i="18" s="1"/>
  <c r="J311" i="18"/>
  <c r="J310" i="18" s="1"/>
  <c r="K311" i="18"/>
  <c r="K310" i="18" s="1"/>
  <c r="L311" i="18"/>
  <c r="L310" i="18" s="1"/>
  <c r="I315" i="18"/>
  <c r="I314" i="18" s="1"/>
  <c r="J315" i="18"/>
  <c r="J314" i="18" s="1"/>
  <c r="K315" i="18"/>
  <c r="K314" i="18" s="1"/>
  <c r="L315" i="18"/>
  <c r="L314" i="18" s="1"/>
  <c r="I319" i="18"/>
  <c r="I318" i="18" s="1"/>
  <c r="J319" i="18"/>
  <c r="J318" i="18" s="1"/>
  <c r="K319" i="18"/>
  <c r="K318" i="18" s="1"/>
  <c r="L319" i="18"/>
  <c r="L318" i="18" s="1"/>
  <c r="I322" i="18"/>
  <c r="I321" i="18" s="1"/>
  <c r="J322" i="18"/>
  <c r="J321" i="18" s="1"/>
  <c r="K322" i="18"/>
  <c r="K321" i="18" s="1"/>
  <c r="L322" i="18"/>
  <c r="L321" i="18" s="1"/>
  <c r="I325" i="18"/>
  <c r="I324" i="18" s="1"/>
  <c r="J325" i="18"/>
  <c r="J324" i="18" s="1"/>
  <c r="K325" i="18"/>
  <c r="K324" i="18" s="1"/>
  <c r="L325" i="18"/>
  <c r="L324" i="18" s="1"/>
  <c r="I330" i="18"/>
  <c r="I329" i="18" s="1"/>
  <c r="J330" i="18"/>
  <c r="J329" i="18" s="1"/>
  <c r="K330" i="18"/>
  <c r="K329" i="18" s="1"/>
  <c r="L330" i="18"/>
  <c r="L329" i="18" s="1"/>
  <c r="I332" i="18"/>
  <c r="J332" i="18"/>
  <c r="K332" i="18"/>
  <c r="L332" i="18"/>
  <c r="I335" i="18"/>
  <c r="J335" i="18"/>
  <c r="K335" i="18"/>
  <c r="L335" i="18"/>
  <c r="I339" i="18"/>
  <c r="I338" i="18" s="1"/>
  <c r="J339" i="18"/>
  <c r="J338" i="18" s="1"/>
  <c r="K339" i="18"/>
  <c r="K338" i="18" s="1"/>
  <c r="L339" i="18"/>
  <c r="L338" i="18" s="1"/>
  <c r="I343" i="18"/>
  <c r="I342" i="18" s="1"/>
  <c r="J343" i="18"/>
  <c r="J342" i="18" s="1"/>
  <c r="K343" i="18"/>
  <c r="K342" i="18" s="1"/>
  <c r="L343" i="18"/>
  <c r="L342" i="18" s="1"/>
  <c r="I347" i="18"/>
  <c r="I346" i="18" s="1"/>
  <c r="J347" i="18"/>
  <c r="J346" i="18" s="1"/>
  <c r="K347" i="18"/>
  <c r="K346" i="18" s="1"/>
  <c r="L347" i="18"/>
  <c r="L346" i="18" s="1"/>
  <c r="I351" i="18"/>
  <c r="I350" i="18" s="1"/>
  <c r="J351" i="18"/>
  <c r="J350" i="18" s="1"/>
  <c r="K351" i="18"/>
  <c r="K350" i="18" s="1"/>
  <c r="L351" i="18"/>
  <c r="L350" i="18" s="1"/>
  <c r="I354" i="18"/>
  <c r="I353" i="18" s="1"/>
  <c r="J354" i="18"/>
  <c r="J353" i="18" s="1"/>
  <c r="K354" i="18"/>
  <c r="K353" i="18" s="1"/>
  <c r="L354" i="18"/>
  <c r="L353" i="18" s="1"/>
  <c r="I357" i="18"/>
  <c r="I356" i="18" s="1"/>
  <c r="J357" i="18"/>
  <c r="J356" i="18" s="1"/>
  <c r="K357" i="18"/>
  <c r="K356" i="18" s="1"/>
  <c r="L357" i="18"/>
  <c r="L356" i="18" s="1"/>
  <c r="I34" i="17"/>
  <c r="J34" i="17"/>
  <c r="J33" i="17" s="1"/>
  <c r="J32" i="17" s="1"/>
  <c r="K34" i="17"/>
  <c r="K33" i="17" s="1"/>
  <c r="K32" i="17" s="1"/>
  <c r="L34" i="17"/>
  <c r="L33" i="17" s="1"/>
  <c r="L32" i="17" s="1"/>
  <c r="I36" i="17"/>
  <c r="J36" i="17"/>
  <c r="K36" i="17"/>
  <c r="L36" i="17"/>
  <c r="I40" i="17"/>
  <c r="I39" i="17" s="1"/>
  <c r="I38" i="17" s="1"/>
  <c r="J40" i="17"/>
  <c r="J39" i="17" s="1"/>
  <c r="J38" i="17" s="1"/>
  <c r="K40" i="17"/>
  <c r="K39" i="17" s="1"/>
  <c r="K38" i="17" s="1"/>
  <c r="L40" i="17"/>
  <c r="L39" i="17" s="1"/>
  <c r="L38" i="17" s="1"/>
  <c r="I45" i="17"/>
  <c r="I44" i="17" s="1"/>
  <c r="I43" i="17" s="1"/>
  <c r="I42" i="17" s="1"/>
  <c r="J45" i="17"/>
  <c r="J44" i="17" s="1"/>
  <c r="J43" i="17" s="1"/>
  <c r="J42" i="17" s="1"/>
  <c r="K45" i="17"/>
  <c r="K44" i="17" s="1"/>
  <c r="K43" i="17" s="1"/>
  <c r="K42" i="17" s="1"/>
  <c r="L45" i="17"/>
  <c r="L44" i="17" s="1"/>
  <c r="L43" i="17" s="1"/>
  <c r="L42" i="17" s="1"/>
  <c r="I64" i="17"/>
  <c r="I63" i="17" s="1"/>
  <c r="J64" i="17"/>
  <c r="J63" i="17" s="1"/>
  <c r="K64" i="17"/>
  <c r="K63" i="17" s="1"/>
  <c r="L64" i="17"/>
  <c r="L63" i="17" s="1"/>
  <c r="I69" i="17"/>
  <c r="I68" i="17" s="1"/>
  <c r="J69" i="17"/>
  <c r="J68" i="17" s="1"/>
  <c r="K69" i="17"/>
  <c r="K68" i="17" s="1"/>
  <c r="L69" i="17"/>
  <c r="L68" i="17" s="1"/>
  <c r="I74" i="17"/>
  <c r="I73" i="17" s="1"/>
  <c r="J74" i="17"/>
  <c r="J73" i="17" s="1"/>
  <c r="K74" i="17"/>
  <c r="K73" i="17" s="1"/>
  <c r="L74" i="17"/>
  <c r="L73" i="17" s="1"/>
  <c r="I80" i="17"/>
  <c r="I79" i="17" s="1"/>
  <c r="I78" i="17" s="1"/>
  <c r="J80" i="17"/>
  <c r="J79" i="17" s="1"/>
  <c r="J78" i="17" s="1"/>
  <c r="K80" i="17"/>
  <c r="K79" i="17" s="1"/>
  <c r="K78" i="17" s="1"/>
  <c r="L80" i="17"/>
  <c r="L79" i="17" s="1"/>
  <c r="L78" i="17" s="1"/>
  <c r="I85" i="17"/>
  <c r="I84" i="17" s="1"/>
  <c r="I83" i="17" s="1"/>
  <c r="I82" i="17" s="1"/>
  <c r="J85" i="17"/>
  <c r="J84" i="17" s="1"/>
  <c r="J83" i="17" s="1"/>
  <c r="J82" i="17" s="1"/>
  <c r="K85" i="17"/>
  <c r="K84" i="17" s="1"/>
  <c r="K83" i="17" s="1"/>
  <c r="K82" i="17" s="1"/>
  <c r="L85" i="17"/>
  <c r="L84" i="17" s="1"/>
  <c r="L83" i="17" s="1"/>
  <c r="L82" i="17" s="1"/>
  <c r="I92" i="17"/>
  <c r="I91" i="17" s="1"/>
  <c r="I90" i="17" s="1"/>
  <c r="J92" i="17"/>
  <c r="J91" i="17" s="1"/>
  <c r="J90" i="17" s="1"/>
  <c r="K92" i="17"/>
  <c r="K91" i="17" s="1"/>
  <c r="K90" i="17" s="1"/>
  <c r="L92" i="17"/>
  <c r="L91" i="17" s="1"/>
  <c r="L90" i="17" s="1"/>
  <c r="I97" i="17"/>
  <c r="I96" i="17" s="1"/>
  <c r="I95" i="17" s="1"/>
  <c r="J97" i="17"/>
  <c r="J96" i="17" s="1"/>
  <c r="J95" i="17" s="1"/>
  <c r="K97" i="17"/>
  <c r="K96" i="17" s="1"/>
  <c r="K95" i="17" s="1"/>
  <c r="L97" i="17"/>
  <c r="L96" i="17" s="1"/>
  <c r="L95" i="17" s="1"/>
  <c r="I102" i="17"/>
  <c r="I101" i="17" s="1"/>
  <c r="I100" i="17" s="1"/>
  <c r="J102" i="17"/>
  <c r="J101" i="17" s="1"/>
  <c r="J100" i="17" s="1"/>
  <c r="K102" i="17"/>
  <c r="K101" i="17" s="1"/>
  <c r="K100" i="17" s="1"/>
  <c r="L102" i="17"/>
  <c r="L101" i="17" s="1"/>
  <c r="L100" i="17" s="1"/>
  <c r="I106" i="17"/>
  <c r="I105" i="17" s="1"/>
  <c r="J106" i="17"/>
  <c r="J105" i="17" s="1"/>
  <c r="K106" i="17"/>
  <c r="K105" i="17" s="1"/>
  <c r="L106" i="17"/>
  <c r="L105" i="17" s="1"/>
  <c r="I112" i="17"/>
  <c r="I111" i="17" s="1"/>
  <c r="I110" i="17" s="1"/>
  <c r="J112" i="17"/>
  <c r="J111" i="17" s="1"/>
  <c r="J110" i="17" s="1"/>
  <c r="K112" i="17"/>
  <c r="K111" i="17" s="1"/>
  <c r="K110" i="17" s="1"/>
  <c r="L112" i="17"/>
  <c r="L111" i="17" s="1"/>
  <c r="L110" i="17" s="1"/>
  <c r="I117" i="17"/>
  <c r="I116" i="17" s="1"/>
  <c r="I115" i="17" s="1"/>
  <c r="J117" i="17"/>
  <c r="J116" i="17" s="1"/>
  <c r="J115" i="17" s="1"/>
  <c r="K117" i="17"/>
  <c r="K116" i="17" s="1"/>
  <c r="K115" i="17" s="1"/>
  <c r="L117" i="17"/>
  <c r="L116" i="17" s="1"/>
  <c r="L115" i="17" s="1"/>
  <c r="I121" i="17"/>
  <c r="I120" i="17" s="1"/>
  <c r="I119" i="17" s="1"/>
  <c r="J121" i="17"/>
  <c r="J120" i="17" s="1"/>
  <c r="J119" i="17" s="1"/>
  <c r="K121" i="17"/>
  <c r="K120" i="17" s="1"/>
  <c r="K119" i="17" s="1"/>
  <c r="L121" i="17"/>
  <c r="L120" i="17" s="1"/>
  <c r="L119" i="17" s="1"/>
  <c r="I125" i="17"/>
  <c r="I124" i="17" s="1"/>
  <c r="I123" i="17" s="1"/>
  <c r="J125" i="17"/>
  <c r="J124" i="17" s="1"/>
  <c r="J123" i="17" s="1"/>
  <c r="K125" i="17"/>
  <c r="K124" i="17" s="1"/>
  <c r="K123" i="17" s="1"/>
  <c r="L125" i="17"/>
  <c r="L124" i="17" s="1"/>
  <c r="L123" i="17" s="1"/>
  <c r="I129" i="17"/>
  <c r="I128" i="17" s="1"/>
  <c r="I127" i="17" s="1"/>
  <c r="J129" i="17"/>
  <c r="J128" i="17" s="1"/>
  <c r="J127" i="17" s="1"/>
  <c r="K129" i="17"/>
  <c r="K128" i="17" s="1"/>
  <c r="K127" i="17" s="1"/>
  <c r="L129" i="17"/>
  <c r="L128" i="17" s="1"/>
  <c r="L127" i="17" s="1"/>
  <c r="I134" i="17"/>
  <c r="I133" i="17" s="1"/>
  <c r="I132" i="17" s="1"/>
  <c r="J134" i="17"/>
  <c r="J133" i="17" s="1"/>
  <c r="J132" i="17" s="1"/>
  <c r="K134" i="17"/>
  <c r="K133" i="17" s="1"/>
  <c r="K132" i="17" s="1"/>
  <c r="L134" i="17"/>
  <c r="L133" i="17" s="1"/>
  <c r="L132" i="17" s="1"/>
  <c r="I139" i="17"/>
  <c r="I138" i="17" s="1"/>
  <c r="I137" i="17" s="1"/>
  <c r="J139" i="17"/>
  <c r="J138" i="17" s="1"/>
  <c r="J137" i="17" s="1"/>
  <c r="K139" i="17"/>
  <c r="K138" i="17" s="1"/>
  <c r="K137" i="17" s="1"/>
  <c r="L139" i="17"/>
  <c r="L138" i="17" s="1"/>
  <c r="L137" i="17" s="1"/>
  <c r="I143" i="17"/>
  <c r="I142" i="17" s="1"/>
  <c r="J143" i="17"/>
  <c r="J142" i="17" s="1"/>
  <c r="K143" i="17"/>
  <c r="K142" i="17" s="1"/>
  <c r="L143" i="17"/>
  <c r="L142" i="17" s="1"/>
  <c r="I147" i="17"/>
  <c r="I146" i="17" s="1"/>
  <c r="I145" i="17" s="1"/>
  <c r="J147" i="17"/>
  <c r="J146" i="17" s="1"/>
  <c r="J145" i="17" s="1"/>
  <c r="K147" i="17"/>
  <c r="K146" i="17" s="1"/>
  <c r="K145" i="17" s="1"/>
  <c r="L147" i="17"/>
  <c r="L146" i="17" s="1"/>
  <c r="L145" i="17" s="1"/>
  <c r="I153" i="17"/>
  <c r="I152" i="17" s="1"/>
  <c r="J153" i="17"/>
  <c r="J152" i="17" s="1"/>
  <c r="K153" i="17"/>
  <c r="K152" i="17" s="1"/>
  <c r="L153" i="17"/>
  <c r="L152" i="17" s="1"/>
  <c r="I158" i="17"/>
  <c r="I157" i="17" s="1"/>
  <c r="J158" i="17"/>
  <c r="J157" i="17" s="1"/>
  <c r="K158" i="17"/>
  <c r="K157" i="17" s="1"/>
  <c r="L158" i="17"/>
  <c r="L157" i="17" s="1"/>
  <c r="I163" i="17"/>
  <c r="I162" i="17" s="1"/>
  <c r="I161" i="17" s="1"/>
  <c r="J163" i="17"/>
  <c r="J162" i="17" s="1"/>
  <c r="J161" i="17" s="1"/>
  <c r="K163" i="17"/>
  <c r="K162" i="17" s="1"/>
  <c r="K161" i="17" s="1"/>
  <c r="L163" i="17"/>
  <c r="L162" i="17" s="1"/>
  <c r="L161" i="17" s="1"/>
  <c r="I167" i="17"/>
  <c r="I166" i="17" s="1"/>
  <c r="J167" i="17"/>
  <c r="J166" i="17" s="1"/>
  <c r="K167" i="17"/>
  <c r="K166" i="17" s="1"/>
  <c r="L167" i="17"/>
  <c r="L166" i="17" s="1"/>
  <c r="I172" i="17"/>
  <c r="I171" i="17" s="1"/>
  <c r="J172" i="17"/>
  <c r="J171" i="17" s="1"/>
  <c r="K172" i="17"/>
  <c r="K171" i="17" s="1"/>
  <c r="L172" i="17"/>
  <c r="L171" i="17" s="1"/>
  <c r="I180" i="17"/>
  <c r="I179" i="17" s="1"/>
  <c r="J180" i="17"/>
  <c r="J179" i="17" s="1"/>
  <c r="K180" i="17"/>
  <c r="K179" i="17" s="1"/>
  <c r="L180" i="17"/>
  <c r="L179" i="17" s="1"/>
  <c r="I183" i="17"/>
  <c r="I182" i="17" s="1"/>
  <c r="J183" i="17"/>
  <c r="J182" i="17" s="1"/>
  <c r="K183" i="17"/>
  <c r="K182" i="17" s="1"/>
  <c r="L183" i="17"/>
  <c r="L182" i="17" s="1"/>
  <c r="I188" i="17"/>
  <c r="I187" i="17" s="1"/>
  <c r="J188" i="17"/>
  <c r="J187" i="17" s="1"/>
  <c r="K188" i="17"/>
  <c r="K187" i="17" s="1"/>
  <c r="L188" i="17"/>
  <c r="L187" i="17" s="1"/>
  <c r="M188" i="17"/>
  <c r="N188" i="17"/>
  <c r="O188" i="17"/>
  <c r="P188" i="17"/>
  <c r="I194" i="17"/>
  <c r="I193" i="17" s="1"/>
  <c r="J194" i="17"/>
  <c r="J193" i="17" s="1"/>
  <c r="K194" i="17"/>
  <c r="K193" i="17" s="1"/>
  <c r="L194" i="17"/>
  <c r="L193" i="17" s="1"/>
  <c r="I199" i="17"/>
  <c r="I198" i="17" s="1"/>
  <c r="J199" i="17"/>
  <c r="J198" i="17" s="1"/>
  <c r="K199" i="17"/>
  <c r="K198" i="17" s="1"/>
  <c r="L199" i="17"/>
  <c r="L198" i="17" s="1"/>
  <c r="I203" i="17"/>
  <c r="I202" i="17" s="1"/>
  <c r="I201" i="17" s="1"/>
  <c r="J203" i="17"/>
  <c r="J202" i="17" s="1"/>
  <c r="J201" i="17" s="1"/>
  <c r="K203" i="17"/>
  <c r="K202" i="17" s="1"/>
  <c r="K201" i="17" s="1"/>
  <c r="L203" i="17"/>
  <c r="L202" i="17" s="1"/>
  <c r="L201" i="17" s="1"/>
  <c r="I210" i="17"/>
  <c r="I209" i="17" s="1"/>
  <c r="J210" i="17"/>
  <c r="J209" i="17" s="1"/>
  <c r="K210" i="17"/>
  <c r="K209" i="17" s="1"/>
  <c r="L210" i="17"/>
  <c r="L209" i="17" s="1"/>
  <c r="I213" i="17"/>
  <c r="I212" i="17" s="1"/>
  <c r="J213" i="17"/>
  <c r="J212" i="17" s="1"/>
  <c r="K213" i="17"/>
  <c r="K212" i="17" s="1"/>
  <c r="L213" i="17"/>
  <c r="L212" i="17" s="1"/>
  <c r="I222" i="17"/>
  <c r="I221" i="17" s="1"/>
  <c r="I220" i="17" s="1"/>
  <c r="J222" i="17"/>
  <c r="J221" i="17" s="1"/>
  <c r="J220" i="17" s="1"/>
  <c r="K222" i="17"/>
  <c r="K221" i="17" s="1"/>
  <c r="K220" i="17" s="1"/>
  <c r="L222" i="17"/>
  <c r="L221" i="17" s="1"/>
  <c r="L220" i="17" s="1"/>
  <c r="I226" i="17"/>
  <c r="I225" i="17" s="1"/>
  <c r="I224" i="17" s="1"/>
  <c r="J226" i="17"/>
  <c r="J225" i="17" s="1"/>
  <c r="J224" i="17" s="1"/>
  <c r="K226" i="17"/>
  <c r="K225" i="17" s="1"/>
  <c r="K224" i="17" s="1"/>
  <c r="L226" i="17"/>
  <c r="L225" i="17" s="1"/>
  <c r="L224" i="17" s="1"/>
  <c r="I233" i="17"/>
  <c r="I232" i="17" s="1"/>
  <c r="J233" i="17"/>
  <c r="J232" i="17" s="1"/>
  <c r="K233" i="17"/>
  <c r="K232" i="17" s="1"/>
  <c r="L233" i="17"/>
  <c r="L232" i="17" s="1"/>
  <c r="I235" i="17"/>
  <c r="J235" i="17"/>
  <c r="K235" i="17"/>
  <c r="L235" i="17"/>
  <c r="I238" i="17"/>
  <c r="J238" i="17"/>
  <c r="K238" i="17"/>
  <c r="L238" i="17"/>
  <c r="I242" i="17"/>
  <c r="I241" i="17" s="1"/>
  <c r="J242" i="17"/>
  <c r="J241" i="17" s="1"/>
  <c r="K242" i="17"/>
  <c r="K241" i="17" s="1"/>
  <c r="L242" i="17"/>
  <c r="L241" i="17" s="1"/>
  <c r="I246" i="17"/>
  <c r="I245" i="17" s="1"/>
  <c r="J246" i="17"/>
  <c r="J245" i="17" s="1"/>
  <c r="K246" i="17"/>
  <c r="K245" i="17" s="1"/>
  <c r="L246" i="17"/>
  <c r="L245" i="17" s="1"/>
  <c r="I250" i="17"/>
  <c r="I249" i="17" s="1"/>
  <c r="J250" i="17"/>
  <c r="J249" i="17" s="1"/>
  <c r="K250" i="17"/>
  <c r="K249" i="17" s="1"/>
  <c r="L250" i="17"/>
  <c r="L249" i="17" s="1"/>
  <c r="I254" i="17"/>
  <c r="I253" i="17" s="1"/>
  <c r="J254" i="17"/>
  <c r="J253" i="17" s="1"/>
  <c r="K254" i="17"/>
  <c r="K253" i="17" s="1"/>
  <c r="L254" i="17"/>
  <c r="L253" i="17" s="1"/>
  <c r="I257" i="17"/>
  <c r="I256" i="17" s="1"/>
  <c r="J257" i="17"/>
  <c r="J256" i="17" s="1"/>
  <c r="K257" i="17"/>
  <c r="K256" i="17" s="1"/>
  <c r="L257" i="17"/>
  <c r="L256" i="17" s="1"/>
  <c r="I260" i="17"/>
  <c r="I259" i="17" s="1"/>
  <c r="J260" i="17"/>
  <c r="J259" i="17" s="1"/>
  <c r="K260" i="17"/>
  <c r="K259" i="17" s="1"/>
  <c r="L260" i="17"/>
  <c r="L259" i="17" s="1"/>
  <c r="I265" i="17"/>
  <c r="I264" i="17" s="1"/>
  <c r="J265" i="17"/>
  <c r="J264" i="17" s="1"/>
  <c r="K265" i="17"/>
  <c r="K264" i="17" s="1"/>
  <c r="L265" i="17"/>
  <c r="L264" i="17" s="1"/>
  <c r="I267" i="17"/>
  <c r="J267" i="17"/>
  <c r="K267" i="17"/>
  <c r="L267" i="17"/>
  <c r="I270" i="17"/>
  <c r="J270" i="17"/>
  <c r="K270" i="17"/>
  <c r="L270" i="17"/>
  <c r="I274" i="17"/>
  <c r="I273" i="17" s="1"/>
  <c r="J274" i="17"/>
  <c r="J273" i="17" s="1"/>
  <c r="K274" i="17"/>
  <c r="K273" i="17" s="1"/>
  <c r="L274" i="17"/>
  <c r="L273" i="17" s="1"/>
  <c r="I278" i="17"/>
  <c r="I277" i="17" s="1"/>
  <c r="J278" i="17"/>
  <c r="J277" i="17" s="1"/>
  <c r="K278" i="17"/>
  <c r="K277" i="17" s="1"/>
  <c r="L278" i="17"/>
  <c r="L277" i="17" s="1"/>
  <c r="I282" i="17"/>
  <c r="I281" i="17" s="1"/>
  <c r="J282" i="17"/>
  <c r="J281" i="17" s="1"/>
  <c r="K282" i="17"/>
  <c r="K281" i="17" s="1"/>
  <c r="L282" i="17"/>
  <c r="L281" i="17" s="1"/>
  <c r="I286" i="17"/>
  <c r="I285" i="17" s="1"/>
  <c r="J286" i="17"/>
  <c r="J285" i="17" s="1"/>
  <c r="K286" i="17"/>
  <c r="K285" i="17" s="1"/>
  <c r="L286" i="17"/>
  <c r="L285" i="17" s="1"/>
  <c r="I289" i="17"/>
  <c r="I288" i="17" s="1"/>
  <c r="J289" i="17"/>
  <c r="J288" i="17" s="1"/>
  <c r="K289" i="17"/>
  <c r="K288" i="17" s="1"/>
  <c r="L289" i="17"/>
  <c r="L288" i="17" s="1"/>
  <c r="I292" i="17"/>
  <c r="I291" i="17" s="1"/>
  <c r="J292" i="17"/>
  <c r="J291" i="17" s="1"/>
  <c r="K292" i="17"/>
  <c r="K291" i="17" s="1"/>
  <c r="L292" i="17"/>
  <c r="L291" i="17" s="1"/>
  <c r="I298" i="17"/>
  <c r="J298" i="17"/>
  <c r="K298" i="17"/>
  <c r="L298" i="17"/>
  <c r="I300" i="17"/>
  <c r="J300" i="17"/>
  <c r="K300" i="17"/>
  <c r="L300" i="17"/>
  <c r="I303" i="17"/>
  <c r="J303" i="17"/>
  <c r="K303" i="17"/>
  <c r="L303" i="17"/>
  <c r="I307" i="17"/>
  <c r="I306" i="17" s="1"/>
  <c r="J307" i="17"/>
  <c r="J306" i="17" s="1"/>
  <c r="K307" i="17"/>
  <c r="K306" i="17" s="1"/>
  <c r="L307" i="17"/>
  <c r="L306" i="17" s="1"/>
  <c r="I311" i="17"/>
  <c r="I310" i="17" s="1"/>
  <c r="J311" i="17"/>
  <c r="J310" i="17" s="1"/>
  <c r="K311" i="17"/>
  <c r="K310" i="17" s="1"/>
  <c r="L311" i="17"/>
  <c r="L310" i="17" s="1"/>
  <c r="J314" i="17"/>
  <c r="I315" i="17"/>
  <c r="I314" i="17" s="1"/>
  <c r="J315" i="17"/>
  <c r="K315" i="17"/>
  <c r="K314" i="17" s="1"/>
  <c r="L315" i="17"/>
  <c r="L314" i="17" s="1"/>
  <c r="I319" i="17"/>
  <c r="I318" i="17" s="1"/>
  <c r="J319" i="17"/>
  <c r="J318" i="17" s="1"/>
  <c r="K319" i="17"/>
  <c r="K318" i="17" s="1"/>
  <c r="L319" i="17"/>
  <c r="L318" i="17" s="1"/>
  <c r="I322" i="17"/>
  <c r="I321" i="17" s="1"/>
  <c r="J322" i="17"/>
  <c r="J321" i="17" s="1"/>
  <c r="K322" i="17"/>
  <c r="K321" i="17" s="1"/>
  <c r="L322" i="17"/>
  <c r="L321" i="17" s="1"/>
  <c r="I325" i="17"/>
  <c r="I324" i="17" s="1"/>
  <c r="J325" i="17"/>
  <c r="J324" i="17" s="1"/>
  <c r="K325" i="17"/>
  <c r="K324" i="17" s="1"/>
  <c r="L325" i="17"/>
  <c r="L324" i="17" s="1"/>
  <c r="I330" i="17"/>
  <c r="I329" i="17" s="1"/>
  <c r="J330" i="17"/>
  <c r="J329" i="17" s="1"/>
  <c r="K330" i="17"/>
  <c r="K329" i="17" s="1"/>
  <c r="L330" i="17"/>
  <c r="L329" i="17" s="1"/>
  <c r="I332" i="17"/>
  <c r="J332" i="17"/>
  <c r="K332" i="17"/>
  <c r="L332" i="17"/>
  <c r="I335" i="17"/>
  <c r="J335" i="17"/>
  <c r="K335" i="17"/>
  <c r="L335" i="17"/>
  <c r="I339" i="17"/>
  <c r="I338" i="17" s="1"/>
  <c r="J339" i="17"/>
  <c r="J338" i="17" s="1"/>
  <c r="K339" i="17"/>
  <c r="K338" i="17" s="1"/>
  <c r="L339" i="17"/>
  <c r="L338" i="17" s="1"/>
  <c r="I343" i="17"/>
  <c r="I342" i="17" s="1"/>
  <c r="J343" i="17"/>
  <c r="J342" i="17" s="1"/>
  <c r="K343" i="17"/>
  <c r="K342" i="17" s="1"/>
  <c r="L343" i="17"/>
  <c r="L342" i="17" s="1"/>
  <c r="I347" i="17"/>
  <c r="I346" i="17" s="1"/>
  <c r="J347" i="17"/>
  <c r="J346" i="17" s="1"/>
  <c r="K347" i="17"/>
  <c r="K346" i="17" s="1"/>
  <c r="L347" i="17"/>
  <c r="L346" i="17" s="1"/>
  <c r="I351" i="17"/>
  <c r="I350" i="17" s="1"/>
  <c r="J351" i="17"/>
  <c r="J350" i="17" s="1"/>
  <c r="K351" i="17"/>
  <c r="K350" i="17" s="1"/>
  <c r="L351" i="17"/>
  <c r="L350" i="17" s="1"/>
  <c r="I354" i="17"/>
  <c r="I353" i="17" s="1"/>
  <c r="J354" i="17"/>
  <c r="J353" i="17" s="1"/>
  <c r="K354" i="17"/>
  <c r="K353" i="17" s="1"/>
  <c r="L354" i="17"/>
  <c r="L353" i="17" s="1"/>
  <c r="I357" i="17"/>
  <c r="I356" i="17" s="1"/>
  <c r="J357" i="17"/>
  <c r="J356" i="17" s="1"/>
  <c r="K357" i="17"/>
  <c r="K356" i="17" s="1"/>
  <c r="L357" i="17"/>
  <c r="L356" i="17" s="1"/>
  <c r="I34" i="16"/>
  <c r="J34" i="16"/>
  <c r="J33" i="16" s="1"/>
  <c r="J32" i="16" s="1"/>
  <c r="K34" i="16"/>
  <c r="K33" i="16" s="1"/>
  <c r="K32" i="16" s="1"/>
  <c r="L34" i="16"/>
  <c r="L33" i="16" s="1"/>
  <c r="L32" i="16" s="1"/>
  <c r="I36" i="16"/>
  <c r="J36" i="16"/>
  <c r="K36" i="16"/>
  <c r="L36" i="16"/>
  <c r="I40" i="16"/>
  <c r="I39" i="16" s="1"/>
  <c r="I38" i="16" s="1"/>
  <c r="J40" i="16"/>
  <c r="J39" i="16" s="1"/>
  <c r="J38" i="16" s="1"/>
  <c r="K40" i="16"/>
  <c r="K39" i="16" s="1"/>
  <c r="K38" i="16" s="1"/>
  <c r="L40" i="16"/>
  <c r="L39" i="16" s="1"/>
  <c r="L38" i="16" s="1"/>
  <c r="I45" i="16"/>
  <c r="I44" i="16" s="1"/>
  <c r="I43" i="16" s="1"/>
  <c r="I42" i="16" s="1"/>
  <c r="J45" i="16"/>
  <c r="J44" i="16" s="1"/>
  <c r="J43" i="16" s="1"/>
  <c r="J42" i="16" s="1"/>
  <c r="K45" i="16"/>
  <c r="K44" i="16" s="1"/>
  <c r="K43" i="16" s="1"/>
  <c r="K42" i="16" s="1"/>
  <c r="L45" i="16"/>
  <c r="L44" i="16" s="1"/>
  <c r="L43" i="16" s="1"/>
  <c r="L42" i="16" s="1"/>
  <c r="I64" i="16"/>
  <c r="I63" i="16" s="1"/>
  <c r="J64" i="16"/>
  <c r="J63" i="16" s="1"/>
  <c r="K64" i="16"/>
  <c r="K63" i="16" s="1"/>
  <c r="L64" i="16"/>
  <c r="L63" i="16" s="1"/>
  <c r="I69" i="16"/>
  <c r="I68" i="16" s="1"/>
  <c r="J69" i="16"/>
  <c r="J68" i="16" s="1"/>
  <c r="K69" i="16"/>
  <c r="K68" i="16" s="1"/>
  <c r="L69" i="16"/>
  <c r="L68" i="16" s="1"/>
  <c r="I74" i="16"/>
  <c r="I73" i="16" s="1"/>
  <c r="J74" i="16"/>
  <c r="J73" i="16" s="1"/>
  <c r="K74" i="16"/>
  <c r="K73" i="16" s="1"/>
  <c r="L74" i="16"/>
  <c r="L73" i="16" s="1"/>
  <c r="I80" i="16"/>
  <c r="I79" i="16" s="1"/>
  <c r="I78" i="16" s="1"/>
  <c r="J80" i="16"/>
  <c r="J79" i="16" s="1"/>
  <c r="J78" i="16" s="1"/>
  <c r="K80" i="16"/>
  <c r="K79" i="16" s="1"/>
  <c r="K78" i="16" s="1"/>
  <c r="L80" i="16"/>
  <c r="L79" i="16" s="1"/>
  <c r="L78" i="16" s="1"/>
  <c r="I85" i="16"/>
  <c r="I84" i="16" s="1"/>
  <c r="I83" i="16" s="1"/>
  <c r="I82" i="16" s="1"/>
  <c r="J85" i="16"/>
  <c r="J84" i="16" s="1"/>
  <c r="J83" i="16" s="1"/>
  <c r="J82" i="16" s="1"/>
  <c r="K85" i="16"/>
  <c r="K84" i="16" s="1"/>
  <c r="K83" i="16" s="1"/>
  <c r="K82" i="16" s="1"/>
  <c r="L85" i="16"/>
  <c r="L84" i="16" s="1"/>
  <c r="L83" i="16" s="1"/>
  <c r="L82" i="16" s="1"/>
  <c r="I92" i="16"/>
  <c r="I91" i="16" s="1"/>
  <c r="I90" i="16" s="1"/>
  <c r="J92" i="16"/>
  <c r="J91" i="16" s="1"/>
  <c r="J90" i="16" s="1"/>
  <c r="K92" i="16"/>
  <c r="K91" i="16" s="1"/>
  <c r="K90" i="16" s="1"/>
  <c r="L92" i="16"/>
  <c r="L91" i="16" s="1"/>
  <c r="L90" i="16" s="1"/>
  <c r="I97" i="16"/>
  <c r="I96" i="16" s="1"/>
  <c r="I95" i="16" s="1"/>
  <c r="J97" i="16"/>
  <c r="J96" i="16" s="1"/>
  <c r="J95" i="16" s="1"/>
  <c r="K97" i="16"/>
  <c r="K96" i="16" s="1"/>
  <c r="K95" i="16" s="1"/>
  <c r="L97" i="16"/>
  <c r="L96" i="16" s="1"/>
  <c r="L95" i="16" s="1"/>
  <c r="I102" i="16"/>
  <c r="I101" i="16" s="1"/>
  <c r="I100" i="16" s="1"/>
  <c r="J102" i="16"/>
  <c r="J101" i="16" s="1"/>
  <c r="J100" i="16" s="1"/>
  <c r="K102" i="16"/>
  <c r="K101" i="16" s="1"/>
  <c r="K100" i="16" s="1"/>
  <c r="L102" i="16"/>
  <c r="L101" i="16" s="1"/>
  <c r="L100" i="16" s="1"/>
  <c r="I106" i="16"/>
  <c r="I105" i="16" s="1"/>
  <c r="J106" i="16"/>
  <c r="J105" i="16" s="1"/>
  <c r="K106" i="16"/>
  <c r="K105" i="16" s="1"/>
  <c r="L106" i="16"/>
  <c r="L105" i="16" s="1"/>
  <c r="I112" i="16"/>
  <c r="I111" i="16" s="1"/>
  <c r="I110" i="16" s="1"/>
  <c r="J112" i="16"/>
  <c r="J111" i="16" s="1"/>
  <c r="J110" i="16" s="1"/>
  <c r="K112" i="16"/>
  <c r="K111" i="16" s="1"/>
  <c r="K110" i="16" s="1"/>
  <c r="L112" i="16"/>
  <c r="L111" i="16" s="1"/>
  <c r="L110" i="16" s="1"/>
  <c r="I117" i="16"/>
  <c r="I116" i="16" s="1"/>
  <c r="I115" i="16" s="1"/>
  <c r="J117" i="16"/>
  <c r="J116" i="16" s="1"/>
  <c r="J115" i="16" s="1"/>
  <c r="K117" i="16"/>
  <c r="K116" i="16" s="1"/>
  <c r="K115" i="16" s="1"/>
  <c r="L117" i="16"/>
  <c r="L116" i="16" s="1"/>
  <c r="L115" i="16" s="1"/>
  <c r="I121" i="16"/>
  <c r="I120" i="16" s="1"/>
  <c r="I119" i="16" s="1"/>
  <c r="J121" i="16"/>
  <c r="J120" i="16" s="1"/>
  <c r="J119" i="16" s="1"/>
  <c r="K121" i="16"/>
  <c r="K120" i="16" s="1"/>
  <c r="K119" i="16" s="1"/>
  <c r="L121" i="16"/>
  <c r="L120" i="16" s="1"/>
  <c r="L119" i="16" s="1"/>
  <c r="I125" i="16"/>
  <c r="I124" i="16" s="1"/>
  <c r="I123" i="16" s="1"/>
  <c r="J125" i="16"/>
  <c r="J124" i="16" s="1"/>
  <c r="J123" i="16" s="1"/>
  <c r="K125" i="16"/>
  <c r="K124" i="16" s="1"/>
  <c r="K123" i="16" s="1"/>
  <c r="L125" i="16"/>
  <c r="L124" i="16" s="1"/>
  <c r="L123" i="16" s="1"/>
  <c r="I129" i="16"/>
  <c r="I128" i="16" s="1"/>
  <c r="I127" i="16" s="1"/>
  <c r="J129" i="16"/>
  <c r="J128" i="16" s="1"/>
  <c r="J127" i="16" s="1"/>
  <c r="K129" i="16"/>
  <c r="K128" i="16" s="1"/>
  <c r="K127" i="16" s="1"/>
  <c r="L129" i="16"/>
  <c r="L128" i="16" s="1"/>
  <c r="L127" i="16" s="1"/>
  <c r="I134" i="16"/>
  <c r="I133" i="16" s="1"/>
  <c r="I132" i="16" s="1"/>
  <c r="J134" i="16"/>
  <c r="J133" i="16" s="1"/>
  <c r="J132" i="16" s="1"/>
  <c r="K134" i="16"/>
  <c r="K133" i="16" s="1"/>
  <c r="K132" i="16" s="1"/>
  <c r="L134" i="16"/>
  <c r="L133" i="16" s="1"/>
  <c r="L132" i="16" s="1"/>
  <c r="I139" i="16"/>
  <c r="I138" i="16" s="1"/>
  <c r="I137" i="16" s="1"/>
  <c r="J139" i="16"/>
  <c r="J138" i="16" s="1"/>
  <c r="J137" i="16" s="1"/>
  <c r="K139" i="16"/>
  <c r="K138" i="16" s="1"/>
  <c r="K137" i="16" s="1"/>
  <c r="L139" i="16"/>
  <c r="L138" i="16" s="1"/>
  <c r="L137" i="16" s="1"/>
  <c r="I143" i="16"/>
  <c r="I142" i="16" s="1"/>
  <c r="J143" i="16"/>
  <c r="J142" i="16" s="1"/>
  <c r="K143" i="16"/>
  <c r="K142" i="16" s="1"/>
  <c r="L143" i="16"/>
  <c r="L142" i="16" s="1"/>
  <c r="I147" i="16"/>
  <c r="I146" i="16" s="1"/>
  <c r="I145" i="16" s="1"/>
  <c r="J147" i="16"/>
  <c r="J146" i="16" s="1"/>
  <c r="J145" i="16" s="1"/>
  <c r="K147" i="16"/>
  <c r="K146" i="16" s="1"/>
  <c r="K145" i="16" s="1"/>
  <c r="L147" i="16"/>
  <c r="L146" i="16" s="1"/>
  <c r="L145" i="16" s="1"/>
  <c r="I153" i="16"/>
  <c r="I152" i="16" s="1"/>
  <c r="J153" i="16"/>
  <c r="J152" i="16" s="1"/>
  <c r="K153" i="16"/>
  <c r="K152" i="16" s="1"/>
  <c r="L153" i="16"/>
  <c r="L152" i="16" s="1"/>
  <c r="I158" i="16"/>
  <c r="I157" i="16" s="1"/>
  <c r="J158" i="16"/>
  <c r="J157" i="16" s="1"/>
  <c r="K158" i="16"/>
  <c r="K157" i="16" s="1"/>
  <c r="L158" i="16"/>
  <c r="L157" i="16" s="1"/>
  <c r="I163" i="16"/>
  <c r="I162" i="16" s="1"/>
  <c r="I161" i="16" s="1"/>
  <c r="J163" i="16"/>
  <c r="J162" i="16" s="1"/>
  <c r="J161" i="16" s="1"/>
  <c r="K163" i="16"/>
  <c r="K162" i="16" s="1"/>
  <c r="K161" i="16" s="1"/>
  <c r="L163" i="16"/>
  <c r="L162" i="16" s="1"/>
  <c r="L161" i="16" s="1"/>
  <c r="I167" i="16"/>
  <c r="I166" i="16" s="1"/>
  <c r="J167" i="16"/>
  <c r="J166" i="16" s="1"/>
  <c r="K167" i="16"/>
  <c r="K166" i="16" s="1"/>
  <c r="L167" i="16"/>
  <c r="L166" i="16" s="1"/>
  <c r="I172" i="16"/>
  <c r="I171" i="16" s="1"/>
  <c r="J172" i="16"/>
  <c r="J171" i="16" s="1"/>
  <c r="K172" i="16"/>
  <c r="K171" i="16" s="1"/>
  <c r="L172" i="16"/>
  <c r="L171" i="16" s="1"/>
  <c r="I180" i="16"/>
  <c r="I179" i="16" s="1"/>
  <c r="J180" i="16"/>
  <c r="J179" i="16" s="1"/>
  <c r="K180" i="16"/>
  <c r="K179" i="16" s="1"/>
  <c r="L180" i="16"/>
  <c r="L179" i="16" s="1"/>
  <c r="I183" i="16"/>
  <c r="I182" i="16" s="1"/>
  <c r="J183" i="16"/>
  <c r="J182" i="16" s="1"/>
  <c r="K183" i="16"/>
  <c r="K182" i="16" s="1"/>
  <c r="L183" i="16"/>
  <c r="L182" i="16" s="1"/>
  <c r="I188" i="16"/>
  <c r="I187" i="16" s="1"/>
  <c r="J188" i="16"/>
  <c r="J187" i="16" s="1"/>
  <c r="K188" i="16"/>
  <c r="K187" i="16" s="1"/>
  <c r="L188" i="16"/>
  <c r="L187" i="16" s="1"/>
  <c r="M188" i="16"/>
  <c r="N188" i="16"/>
  <c r="O188" i="16"/>
  <c r="P188" i="16"/>
  <c r="I194" i="16"/>
  <c r="I193" i="16" s="1"/>
  <c r="J194" i="16"/>
  <c r="J193" i="16" s="1"/>
  <c r="K194" i="16"/>
  <c r="K193" i="16" s="1"/>
  <c r="L194" i="16"/>
  <c r="L193" i="16" s="1"/>
  <c r="I199" i="16"/>
  <c r="I198" i="16" s="1"/>
  <c r="J199" i="16"/>
  <c r="J198" i="16" s="1"/>
  <c r="K199" i="16"/>
  <c r="K198" i="16" s="1"/>
  <c r="L199" i="16"/>
  <c r="L198" i="16" s="1"/>
  <c r="I203" i="16"/>
  <c r="I202" i="16" s="1"/>
  <c r="I201" i="16" s="1"/>
  <c r="J203" i="16"/>
  <c r="J202" i="16" s="1"/>
  <c r="J201" i="16" s="1"/>
  <c r="K203" i="16"/>
  <c r="K202" i="16" s="1"/>
  <c r="K201" i="16" s="1"/>
  <c r="L203" i="16"/>
  <c r="L202" i="16" s="1"/>
  <c r="L201" i="16" s="1"/>
  <c r="I210" i="16"/>
  <c r="I209" i="16" s="1"/>
  <c r="J210" i="16"/>
  <c r="J209" i="16" s="1"/>
  <c r="K210" i="16"/>
  <c r="K209" i="16" s="1"/>
  <c r="L210" i="16"/>
  <c r="L209" i="16" s="1"/>
  <c r="I213" i="16"/>
  <c r="I212" i="16" s="1"/>
  <c r="J213" i="16"/>
  <c r="J212" i="16" s="1"/>
  <c r="K213" i="16"/>
  <c r="K212" i="16" s="1"/>
  <c r="L213" i="16"/>
  <c r="L212" i="16" s="1"/>
  <c r="I222" i="16"/>
  <c r="I221" i="16" s="1"/>
  <c r="I220" i="16" s="1"/>
  <c r="J222" i="16"/>
  <c r="J221" i="16" s="1"/>
  <c r="J220" i="16" s="1"/>
  <c r="K222" i="16"/>
  <c r="K221" i="16" s="1"/>
  <c r="K220" i="16" s="1"/>
  <c r="L222" i="16"/>
  <c r="L221" i="16" s="1"/>
  <c r="L220" i="16" s="1"/>
  <c r="I226" i="16"/>
  <c r="I225" i="16" s="1"/>
  <c r="I224" i="16" s="1"/>
  <c r="J226" i="16"/>
  <c r="J225" i="16" s="1"/>
  <c r="J224" i="16" s="1"/>
  <c r="K226" i="16"/>
  <c r="K225" i="16" s="1"/>
  <c r="K224" i="16" s="1"/>
  <c r="L226" i="16"/>
  <c r="L225" i="16" s="1"/>
  <c r="L224" i="16" s="1"/>
  <c r="I233" i="16"/>
  <c r="I232" i="16" s="1"/>
  <c r="J233" i="16"/>
  <c r="J232" i="16" s="1"/>
  <c r="K233" i="16"/>
  <c r="K232" i="16" s="1"/>
  <c r="L233" i="16"/>
  <c r="L232" i="16" s="1"/>
  <c r="I235" i="16"/>
  <c r="J235" i="16"/>
  <c r="K235" i="16"/>
  <c r="L235" i="16"/>
  <c r="I238" i="16"/>
  <c r="J238" i="16"/>
  <c r="K238" i="16"/>
  <c r="L238" i="16"/>
  <c r="I242" i="16"/>
  <c r="I241" i="16" s="1"/>
  <c r="J242" i="16"/>
  <c r="J241" i="16" s="1"/>
  <c r="K242" i="16"/>
  <c r="K241" i="16" s="1"/>
  <c r="L242" i="16"/>
  <c r="L241" i="16" s="1"/>
  <c r="I246" i="16"/>
  <c r="I245" i="16" s="1"/>
  <c r="J246" i="16"/>
  <c r="J245" i="16" s="1"/>
  <c r="K246" i="16"/>
  <c r="K245" i="16" s="1"/>
  <c r="L246" i="16"/>
  <c r="L245" i="16" s="1"/>
  <c r="I250" i="16"/>
  <c r="I249" i="16" s="1"/>
  <c r="J250" i="16"/>
  <c r="J249" i="16" s="1"/>
  <c r="K250" i="16"/>
  <c r="K249" i="16" s="1"/>
  <c r="L250" i="16"/>
  <c r="L249" i="16" s="1"/>
  <c r="I254" i="16"/>
  <c r="I253" i="16" s="1"/>
  <c r="J254" i="16"/>
  <c r="J253" i="16" s="1"/>
  <c r="K254" i="16"/>
  <c r="K253" i="16" s="1"/>
  <c r="L254" i="16"/>
  <c r="L253" i="16" s="1"/>
  <c r="I257" i="16"/>
  <c r="I256" i="16" s="1"/>
  <c r="J257" i="16"/>
  <c r="J256" i="16" s="1"/>
  <c r="K257" i="16"/>
  <c r="K256" i="16" s="1"/>
  <c r="L257" i="16"/>
  <c r="L256" i="16" s="1"/>
  <c r="I260" i="16"/>
  <c r="I259" i="16" s="1"/>
  <c r="J260" i="16"/>
  <c r="J259" i="16" s="1"/>
  <c r="K260" i="16"/>
  <c r="K259" i="16" s="1"/>
  <c r="L260" i="16"/>
  <c r="L259" i="16" s="1"/>
  <c r="I265" i="16"/>
  <c r="I264" i="16" s="1"/>
  <c r="J265" i="16"/>
  <c r="J264" i="16" s="1"/>
  <c r="K265" i="16"/>
  <c r="K264" i="16" s="1"/>
  <c r="L265" i="16"/>
  <c r="L264" i="16" s="1"/>
  <c r="I267" i="16"/>
  <c r="J267" i="16"/>
  <c r="K267" i="16"/>
  <c r="L267" i="16"/>
  <c r="I270" i="16"/>
  <c r="J270" i="16"/>
  <c r="K270" i="16"/>
  <c r="L270" i="16"/>
  <c r="I274" i="16"/>
  <c r="I273" i="16" s="1"/>
  <c r="J274" i="16"/>
  <c r="J273" i="16" s="1"/>
  <c r="K274" i="16"/>
  <c r="K273" i="16" s="1"/>
  <c r="L274" i="16"/>
  <c r="L273" i="16" s="1"/>
  <c r="I278" i="16"/>
  <c r="I277" i="16" s="1"/>
  <c r="J278" i="16"/>
  <c r="J277" i="16" s="1"/>
  <c r="K278" i="16"/>
  <c r="K277" i="16" s="1"/>
  <c r="L278" i="16"/>
  <c r="L277" i="16" s="1"/>
  <c r="I282" i="16"/>
  <c r="I281" i="16" s="1"/>
  <c r="J282" i="16"/>
  <c r="J281" i="16" s="1"/>
  <c r="K282" i="16"/>
  <c r="K281" i="16" s="1"/>
  <c r="L282" i="16"/>
  <c r="L281" i="16" s="1"/>
  <c r="I286" i="16"/>
  <c r="I285" i="16" s="1"/>
  <c r="J286" i="16"/>
  <c r="J285" i="16" s="1"/>
  <c r="K286" i="16"/>
  <c r="K285" i="16" s="1"/>
  <c r="L286" i="16"/>
  <c r="L285" i="16" s="1"/>
  <c r="I289" i="16"/>
  <c r="I288" i="16" s="1"/>
  <c r="J289" i="16"/>
  <c r="J288" i="16" s="1"/>
  <c r="K289" i="16"/>
  <c r="K288" i="16" s="1"/>
  <c r="L289" i="16"/>
  <c r="L288" i="16" s="1"/>
  <c r="J291" i="16"/>
  <c r="I292" i="16"/>
  <c r="I291" i="16" s="1"/>
  <c r="J292" i="16"/>
  <c r="K292" i="16"/>
  <c r="K291" i="16" s="1"/>
  <c r="L292" i="16"/>
  <c r="L291" i="16" s="1"/>
  <c r="I297" i="16"/>
  <c r="I298" i="16"/>
  <c r="J298" i="16"/>
  <c r="K298" i="16"/>
  <c r="L298" i="16"/>
  <c r="I300" i="16"/>
  <c r="J300" i="16"/>
  <c r="K300" i="16"/>
  <c r="L300" i="16"/>
  <c r="I303" i="16"/>
  <c r="J303" i="16"/>
  <c r="K303" i="16"/>
  <c r="L303" i="16"/>
  <c r="I307" i="16"/>
  <c r="I306" i="16" s="1"/>
  <c r="J307" i="16"/>
  <c r="J306" i="16" s="1"/>
  <c r="K307" i="16"/>
  <c r="K306" i="16" s="1"/>
  <c r="L307" i="16"/>
  <c r="L306" i="16" s="1"/>
  <c r="I311" i="16"/>
  <c r="I310" i="16" s="1"/>
  <c r="J311" i="16"/>
  <c r="J310" i="16" s="1"/>
  <c r="K311" i="16"/>
  <c r="K310" i="16" s="1"/>
  <c r="L311" i="16"/>
  <c r="L310" i="16" s="1"/>
  <c r="I315" i="16"/>
  <c r="I314" i="16" s="1"/>
  <c r="J315" i="16"/>
  <c r="J314" i="16" s="1"/>
  <c r="K315" i="16"/>
  <c r="K314" i="16" s="1"/>
  <c r="L315" i="16"/>
  <c r="L314" i="16" s="1"/>
  <c r="I319" i="16"/>
  <c r="I318" i="16" s="1"/>
  <c r="J319" i="16"/>
  <c r="J318" i="16" s="1"/>
  <c r="K319" i="16"/>
  <c r="K318" i="16" s="1"/>
  <c r="L319" i="16"/>
  <c r="L318" i="16" s="1"/>
  <c r="I322" i="16"/>
  <c r="I321" i="16" s="1"/>
  <c r="J322" i="16"/>
  <c r="J321" i="16" s="1"/>
  <c r="K322" i="16"/>
  <c r="K321" i="16" s="1"/>
  <c r="L322" i="16"/>
  <c r="L321" i="16" s="1"/>
  <c r="I325" i="16"/>
  <c r="I324" i="16" s="1"/>
  <c r="J325" i="16"/>
  <c r="J324" i="16" s="1"/>
  <c r="K325" i="16"/>
  <c r="K324" i="16" s="1"/>
  <c r="L325" i="16"/>
  <c r="L324" i="16" s="1"/>
  <c r="I330" i="16"/>
  <c r="I329" i="16" s="1"/>
  <c r="J330" i="16"/>
  <c r="J329" i="16" s="1"/>
  <c r="K330" i="16"/>
  <c r="K329" i="16" s="1"/>
  <c r="L330" i="16"/>
  <c r="L329" i="16" s="1"/>
  <c r="I332" i="16"/>
  <c r="J332" i="16"/>
  <c r="K332" i="16"/>
  <c r="L332" i="16"/>
  <c r="I335" i="16"/>
  <c r="J335" i="16"/>
  <c r="K335" i="16"/>
  <c r="L335" i="16"/>
  <c r="I339" i="16"/>
  <c r="I338" i="16" s="1"/>
  <c r="J339" i="16"/>
  <c r="J338" i="16" s="1"/>
  <c r="K339" i="16"/>
  <c r="K338" i="16" s="1"/>
  <c r="L339" i="16"/>
  <c r="L338" i="16" s="1"/>
  <c r="I343" i="16"/>
  <c r="I342" i="16" s="1"/>
  <c r="J343" i="16"/>
  <c r="J342" i="16" s="1"/>
  <c r="K343" i="16"/>
  <c r="K342" i="16" s="1"/>
  <c r="L343" i="16"/>
  <c r="L342" i="16" s="1"/>
  <c r="I347" i="16"/>
  <c r="I346" i="16" s="1"/>
  <c r="J347" i="16"/>
  <c r="J346" i="16" s="1"/>
  <c r="K347" i="16"/>
  <c r="K346" i="16" s="1"/>
  <c r="L347" i="16"/>
  <c r="L346" i="16" s="1"/>
  <c r="I351" i="16"/>
  <c r="I350" i="16" s="1"/>
  <c r="J351" i="16"/>
  <c r="J350" i="16" s="1"/>
  <c r="K351" i="16"/>
  <c r="K350" i="16" s="1"/>
  <c r="L351" i="16"/>
  <c r="L350" i="16" s="1"/>
  <c r="I354" i="16"/>
  <c r="I353" i="16" s="1"/>
  <c r="J354" i="16"/>
  <c r="J353" i="16" s="1"/>
  <c r="K354" i="16"/>
  <c r="K353" i="16" s="1"/>
  <c r="L354" i="16"/>
  <c r="L353" i="16" s="1"/>
  <c r="I357" i="16"/>
  <c r="I356" i="16" s="1"/>
  <c r="J357" i="16"/>
  <c r="J356" i="16" s="1"/>
  <c r="K357" i="16"/>
  <c r="K356" i="16" s="1"/>
  <c r="L357" i="16"/>
  <c r="L356" i="16" s="1"/>
  <c r="I34" i="15"/>
  <c r="J34" i="15"/>
  <c r="J33" i="15" s="1"/>
  <c r="J32" i="15" s="1"/>
  <c r="K34" i="15"/>
  <c r="K33" i="15" s="1"/>
  <c r="K32" i="15" s="1"/>
  <c r="L34" i="15"/>
  <c r="L33" i="15" s="1"/>
  <c r="L32" i="15" s="1"/>
  <c r="I36" i="15"/>
  <c r="J36" i="15"/>
  <c r="K36" i="15"/>
  <c r="L36" i="15"/>
  <c r="I40" i="15"/>
  <c r="I39" i="15" s="1"/>
  <c r="I38" i="15" s="1"/>
  <c r="J40" i="15"/>
  <c r="J39" i="15" s="1"/>
  <c r="J38" i="15" s="1"/>
  <c r="K40" i="15"/>
  <c r="K39" i="15" s="1"/>
  <c r="K38" i="15" s="1"/>
  <c r="L40" i="15"/>
  <c r="L39" i="15" s="1"/>
  <c r="L38" i="15" s="1"/>
  <c r="I45" i="15"/>
  <c r="I44" i="15" s="1"/>
  <c r="I43" i="15" s="1"/>
  <c r="I42" i="15" s="1"/>
  <c r="J45" i="15"/>
  <c r="J44" i="15" s="1"/>
  <c r="J43" i="15" s="1"/>
  <c r="J42" i="15" s="1"/>
  <c r="K45" i="15"/>
  <c r="K44" i="15" s="1"/>
  <c r="K43" i="15" s="1"/>
  <c r="K42" i="15" s="1"/>
  <c r="L45" i="15"/>
  <c r="L44" i="15" s="1"/>
  <c r="L43" i="15" s="1"/>
  <c r="L42" i="15" s="1"/>
  <c r="I64" i="15"/>
  <c r="I63" i="15" s="1"/>
  <c r="J64" i="15"/>
  <c r="J63" i="15" s="1"/>
  <c r="K64" i="15"/>
  <c r="K63" i="15" s="1"/>
  <c r="L64" i="15"/>
  <c r="L63" i="15" s="1"/>
  <c r="I69" i="15"/>
  <c r="I68" i="15" s="1"/>
  <c r="J69" i="15"/>
  <c r="J68" i="15" s="1"/>
  <c r="K69" i="15"/>
  <c r="K68" i="15" s="1"/>
  <c r="L69" i="15"/>
  <c r="L68" i="15" s="1"/>
  <c r="I74" i="15"/>
  <c r="I73" i="15" s="1"/>
  <c r="J74" i="15"/>
  <c r="J73" i="15" s="1"/>
  <c r="K74" i="15"/>
  <c r="K73" i="15" s="1"/>
  <c r="L74" i="15"/>
  <c r="L73" i="15" s="1"/>
  <c r="I80" i="15"/>
  <c r="I79" i="15" s="1"/>
  <c r="I78" i="15" s="1"/>
  <c r="J80" i="15"/>
  <c r="J79" i="15" s="1"/>
  <c r="J78" i="15" s="1"/>
  <c r="K80" i="15"/>
  <c r="K79" i="15" s="1"/>
  <c r="K78" i="15" s="1"/>
  <c r="L80" i="15"/>
  <c r="L79" i="15" s="1"/>
  <c r="L78" i="15" s="1"/>
  <c r="I85" i="15"/>
  <c r="I84" i="15" s="1"/>
  <c r="I83" i="15" s="1"/>
  <c r="I82" i="15" s="1"/>
  <c r="J85" i="15"/>
  <c r="J84" i="15" s="1"/>
  <c r="J83" i="15" s="1"/>
  <c r="J82" i="15" s="1"/>
  <c r="K85" i="15"/>
  <c r="K84" i="15" s="1"/>
  <c r="K83" i="15" s="1"/>
  <c r="K82" i="15" s="1"/>
  <c r="L85" i="15"/>
  <c r="L84" i="15" s="1"/>
  <c r="L83" i="15" s="1"/>
  <c r="L82" i="15" s="1"/>
  <c r="I92" i="15"/>
  <c r="I91" i="15" s="1"/>
  <c r="I90" i="15" s="1"/>
  <c r="J92" i="15"/>
  <c r="J91" i="15" s="1"/>
  <c r="J90" i="15" s="1"/>
  <c r="K92" i="15"/>
  <c r="K91" i="15" s="1"/>
  <c r="K90" i="15" s="1"/>
  <c r="L92" i="15"/>
  <c r="L91" i="15" s="1"/>
  <c r="L90" i="15" s="1"/>
  <c r="I97" i="15"/>
  <c r="I96" i="15" s="1"/>
  <c r="I95" i="15" s="1"/>
  <c r="J97" i="15"/>
  <c r="J96" i="15" s="1"/>
  <c r="J95" i="15" s="1"/>
  <c r="K97" i="15"/>
  <c r="K96" i="15" s="1"/>
  <c r="K95" i="15" s="1"/>
  <c r="L97" i="15"/>
  <c r="L96" i="15" s="1"/>
  <c r="L95" i="15" s="1"/>
  <c r="I102" i="15"/>
  <c r="I101" i="15" s="1"/>
  <c r="I100" i="15" s="1"/>
  <c r="J102" i="15"/>
  <c r="J101" i="15" s="1"/>
  <c r="J100" i="15" s="1"/>
  <c r="K102" i="15"/>
  <c r="K101" i="15" s="1"/>
  <c r="K100" i="15" s="1"/>
  <c r="L102" i="15"/>
  <c r="L101" i="15" s="1"/>
  <c r="L100" i="15" s="1"/>
  <c r="I106" i="15"/>
  <c r="I105" i="15" s="1"/>
  <c r="J106" i="15"/>
  <c r="J105" i="15" s="1"/>
  <c r="K106" i="15"/>
  <c r="K105" i="15" s="1"/>
  <c r="L106" i="15"/>
  <c r="L105" i="15" s="1"/>
  <c r="I112" i="15"/>
  <c r="I111" i="15" s="1"/>
  <c r="I110" i="15" s="1"/>
  <c r="J112" i="15"/>
  <c r="J111" i="15" s="1"/>
  <c r="J110" i="15" s="1"/>
  <c r="K112" i="15"/>
  <c r="K111" i="15" s="1"/>
  <c r="K110" i="15" s="1"/>
  <c r="L112" i="15"/>
  <c r="L111" i="15" s="1"/>
  <c r="L110" i="15" s="1"/>
  <c r="I117" i="15"/>
  <c r="I116" i="15" s="1"/>
  <c r="I115" i="15" s="1"/>
  <c r="J117" i="15"/>
  <c r="J116" i="15" s="1"/>
  <c r="J115" i="15" s="1"/>
  <c r="K117" i="15"/>
  <c r="K116" i="15" s="1"/>
  <c r="K115" i="15" s="1"/>
  <c r="L117" i="15"/>
  <c r="L116" i="15" s="1"/>
  <c r="L115" i="15" s="1"/>
  <c r="I121" i="15"/>
  <c r="I120" i="15" s="1"/>
  <c r="I119" i="15" s="1"/>
  <c r="J121" i="15"/>
  <c r="J120" i="15" s="1"/>
  <c r="J119" i="15" s="1"/>
  <c r="K121" i="15"/>
  <c r="K120" i="15" s="1"/>
  <c r="K119" i="15" s="1"/>
  <c r="L121" i="15"/>
  <c r="L120" i="15" s="1"/>
  <c r="L119" i="15" s="1"/>
  <c r="I125" i="15"/>
  <c r="I124" i="15" s="1"/>
  <c r="I123" i="15" s="1"/>
  <c r="J125" i="15"/>
  <c r="J124" i="15" s="1"/>
  <c r="J123" i="15" s="1"/>
  <c r="K125" i="15"/>
  <c r="K124" i="15" s="1"/>
  <c r="K123" i="15" s="1"/>
  <c r="L125" i="15"/>
  <c r="L124" i="15" s="1"/>
  <c r="L123" i="15" s="1"/>
  <c r="I129" i="15"/>
  <c r="I128" i="15" s="1"/>
  <c r="I127" i="15" s="1"/>
  <c r="J129" i="15"/>
  <c r="J128" i="15" s="1"/>
  <c r="J127" i="15" s="1"/>
  <c r="K129" i="15"/>
  <c r="K128" i="15" s="1"/>
  <c r="K127" i="15" s="1"/>
  <c r="L129" i="15"/>
  <c r="L128" i="15" s="1"/>
  <c r="L127" i="15" s="1"/>
  <c r="I134" i="15"/>
  <c r="I133" i="15" s="1"/>
  <c r="I132" i="15" s="1"/>
  <c r="J134" i="15"/>
  <c r="J133" i="15" s="1"/>
  <c r="J132" i="15" s="1"/>
  <c r="K134" i="15"/>
  <c r="K133" i="15" s="1"/>
  <c r="K132" i="15" s="1"/>
  <c r="L134" i="15"/>
  <c r="L133" i="15" s="1"/>
  <c r="L132" i="15" s="1"/>
  <c r="I139" i="15"/>
  <c r="I138" i="15" s="1"/>
  <c r="I137" i="15" s="1"/>
  <c r="J139" i="15"/>
  <c r="J138" i="15" s="1"/>
  <c r="J137" i="15" s="1"/>
  <c r="K139" i="15"/>
  <c r="K138" i="15" s="1"/>
  <c r="K137" i="15" s="1"/>
  <c r="L139" i="15"/>
  <c r="L138" i="15" s="1"/>
  <c r="L137" i="15" s="1"/>
  <c r="I143" i="15"/>
  <c r="I142" i="15" s="1"/>
  <c r="J143" i="15"/>
  <c r="J142" i="15" s="1"/>
  <c r="K143" i="15"/>
  <c r="K142" i="15" s="1"/>
  <c r="L143" i="15"/>
  <c r="L142" i="15" s="1"/>
  <c r="I147" i="15"/>
  <c r="I146" i="15" s="1"/>
  <c r="I145" i="15" s="1"/>
  <c r="J147" i="15"/>
  <c r="J146" i="15" s="1"/>
  <c r="J145" i="15" s="1"/>
  <c r="K147" i="15"/>
  <c r="K146" i="15" s="1"/>
  <c r="K145" i="15" s="1"/>
  <c r="L147" i="15"/>
  <c r="L146" i="15" s="1"/>
  <c r="L145" i="15" s="1"/>
  <c r="I153" i="15"/>
  <c r="I152" i="15" s="1"/>
  <c r="J153" i="15"/>
  <c r="J152" i="15" s="1"/>
  <c r="K153" i="15"/>
  <c r="K152" i="15" s="1"/>
  <c r="L153" i="15"/>
  <c r="L152" i="15" s="1"/>
  <c r="I158" i="15"/>
  <c r="I157" i="15" s="1"/>
  <c r="J158" i="15"/>
  <c r="J157" i="15" s="1"/>
  <c r="K158" i="15"/>
  <c r="K157" i="15" s="1"/>
  <c r="L158" i="15"/>
  <c r="L157" i="15" s="1"/>
  <c r="I163" i="15"/>
  <c r="I162" i="15" s="1"/>
  <c r="I161" i="15" s="1"/>
  <c r="J163" i="15"/>
  <c r="J162" i="15" s="1"/>
  <c r="J161" i="15" s="1"/>
  <c r="K163" i="15"/>
  <c r="K162" i="15" s="1"/>
  <c r="K161" i="15" s="1"/>
  <c r="L163" i="15"/>
  <c r="L162" i="15" s="1"/>
  <c r="L161" i="15" s="1"/>
  <c r="I167" i="15"/>
  <c r="I166" i="15" s="1"/>
  <c r="J167" i="15"/>
  <c r="J166" i="15" s="1"/>
  <c r="K167" i="15"/>
  <c r="K166" i="15" s="1"/>
  <c r="L167" i="15"/>
  <c r="L166" i="15" s="1"/>
  <c r="I172" i="15"/>
  <c r="I171" i="15" s="1"/>
  <c r="J172" i="15"/>
  <c r="J171" i="15" s="1"/>
  <c r="K172" i="15"/>
  <c r="K171" i="15" s="1"/>
  <c r="L172" i="15"/>
  <c r="L171" i="15" s="1"/>
  <c r="I180" i="15"/>
  <c r="I179" i="15" s="1"/>
  <c r="J180" i="15"/>
  <c r="J179" i="15" s="1"/>
  <c r="K180" i="15"/>
  <c r="K179" i="15" s="1"/>
  <c r="L180" i="15"/>
  <c r="L179" i="15" s="1"/>
  <c r="I183" i="15"/>
  <c r="I182" i="15" s="1"/>
  <c r="J183" i="15"/>
  <c r="J182" i="15" s="1"/>
  <c r="K183" i="15"/>
  <c r="K182" i="15" s="1"/>
  <c r="L183" i="15"/>
  <c r="L182" i="15" s="1"/>
  <c r="I188" i="15"/>
  <c r="I187" i="15" s="1"/>
  <c r="J188" i="15"/>
  <c r="J187" i="15" s="1"/>
  <c r="K188" i="15"/>
  <c r="K187" i="15" s="1"/>
  <c r="L188" i="15"/>
  <c r="L187" i="15" s="1"/>
  <c r="M188" i="15"/>
  <c r="N188" i="15"/>
  <c r="O188" i="15"/>
  <c r="P188" i="15"/>
  <c r="I194" i="15"/>
  <c r="I193" i="15" s="1"/>
  <c r="J194" i="15"/>
  <c r="J193" i="15" s="1"/>
  <c r="K194" i="15"/>
  <c r="K193" i="15" s="1"/>
  <c r="L194" i="15"/>
  <c r="L193" i="15" s="1"/>
  <c r="I199" i="15"/>
  <c r="I198" i="15" s="1"/>
  <c r="J199" i="15"/>
  <c r="J198" i="15" s="1"/>
  <c r="K199" i="15"/>
  <c r="K198" i="15" s="1"/>
  <c r="L199" i="15"/>
  <c r="L198" i="15" s="1"/>
  <c r="I203" i="15"/>
  <c r="I202" i="15" s="1"/>
  <c r="I201" i="15" s="1"/>
  <c r="J203" i="15"/>
  <c r="J202" i="15" s="1"/>
  <c r="J201" i="15" s="1"/>
  <c r="K203" i="15"/>
  <c r="K202" i="15" s="1"/>
  <c r="K201" i="15" s="1"/>
  <c r="L203" i="15"/>
  <c r="L202" i="15" s="1"/>
  <c r="L201" i="15" s="1"/>
  <c r="I210" i="15"/>
  <c r="I209" i="15" s="1"/>
  <c r="J210" i="15"/>
  <c r="J209" i="15" s="1"/>
  <c r="K210" i="15"/>
  <c r="K209" i="15" s="1"/>
  <c r="L210" i="15"/>
  <c r="L209" i="15" s="1"/>
  <c r="I213" i="15"/>
  <c r="I212" i="15" s="1"/>
  <c r="J213" i="15"/>
  <c r="J212" i="15" s="1"/>
  <c r="K213" i="15"/>
  <c r="K212" i="15" s="1"/>
  <c r="L213" i="15"/>
  <c r="L212" i="15" s="1"/>
  <c r="I222" i="15"/>
  <c r="I221" i="15" s="1"/>
  <c r="I220" i="15" s="1"/>
  <c r="J222" i="15"/>
  <c r="J221" i="15" s="1"/>
  <c r="J220" i="15" s="1"/>
  <c r="K222" i="15"/>
  <c r="K221" i="15" s="1"/>
  <c r="K220" i="15" s="1"/>
  <c r="L222" i="15"/>
  <c r="L221" i="15" s="1"/>
  <c r="L220" i="15" s="1"/>
  <c r="I226" i="15"/>
  <c r="I225" i="15" s="1"/>
  <c r="I224" i="15" s="1"/>
  <c r="J226" i="15"/>
  <c r="J225" i="15" s="1"/>
  <c r="J224" i="15" s="1"/>
  <c r="K226" i="15"/>
  <c r="K225" i="15" s="1"/>
  <c r="K224" i="15" s="1"/>
  <c r="L226" i="15"/>
  <c r="L225" i="15" s="1"/>
  <c r="L224" i="15" s="1"/>
  <c r="I233" i="15"/>
  <c r="I232" i="15" s="1"/>
  <c r="J233" i="15"/>
  <c r="J232" i="15" s="1"/>
  <c r="K233" i="15"/>
  <c r="K232" i="15" s="1"/>
  <c r="L233" i="15"/>
  <c r="L232" i="15" s="1"/>
  <c r="I235" i="15"/>
  <c r="J235" i="15"/>
  <c r="K235" i="15"/>
  <c r="L235" i="15"/>
  <c r="I238" i="15"/>
  <c r="J238" i="15"/>
  <c r="K238" i="15"/>
  <c r="L238" i="15"/>
  <c r="I242" i="15"/>
  <c r="I241" i="15" s="1"/>
  <c r="J242" i="15"/>
  <c r="J241" i="15" s="1"/>
  <c r="K242" i="15"/>
  <c r="K241" i="15" s="1"/>
  <c r="L242" i="15"/>
  <c r="L241" i="15" s="1"/>
  <c r="I246" i="15"/>
  <c r="I245" i="15" s="1"/>
  <c r="J246" i="15"/>
  <c r="J245" i="15" s="1"/>
  <c r="K246" i="15"/>
  <c r="K245" i="15" s="1"/>
  <c r="L246" i="15"/>
  <c r="L245" i="15" s="1"/>
  <c r="I250" i="15"/>
  <c r="I249" i="15" s="1"/>
  <c r="J250" i="15"/>
  <c r="J249" i="15" s="1"/>
  <c r="K250" i="15"/>
  <c r="K249" i="15" s="1"/>
  <c r="L250" i="15"/>
  <c r="L249" i="15" s="1"/>
  <c r="I254" i="15"/>
  <c r="I253" i="15" s="1"/>
  <c r="J254" i="15"/>
  <c r="J253" i="15" s="1"/>
  <c r="K254" i="15"/>
  <c r="K253" i="15" s="1"/>
  <c r="L254" i="15"/>
  <c r="L253" i="15" s="1"/>
  <c r="I257" i="15"/>
  <c r="I256" i="15" s="1"/>
  <c r="J257" i="15"/>
  <c r="J256" i="15" s="1"/>
  <c r="K257" i="15"/>
  <c r="K256" i="15" s="1"/>
  <c r="L257" i="15"/>
  <c r="L256" i="15" s="1"/>
  <c r="I260" i="15"/>
  <c r="I259" i="15" s="1"/>
  <c r="J260" i="15"/>
  <c r="J259" i="15" s="1"/>
  <c r="K260" i="15"/>
  <c r="K259" i="15" s="1"/>
  <c r="L260" i="15"/>
  <c r="L259" i="15" s="1"/>
  <c r="I265" i="15"/>
  <c r="I264" i="15" s="1"/>
  <c r="J265" i="15"/>
  <c r="J264" i="15" s="1"/>
  <c r="K265" i="15"/>
  <c r="K264" i="15" s="1"/>
  <c r="L265" i="15"/>
  <c r="L264" i="15" s="1"/>
  <c r="I267" i="15"/>
  <c r="J267" i="15"/>
  <c r="K267" i="15"/>
  <c r="L267" i="15"/>
  <c r="I270" i="15"/>
  <c r="J270" i="15"/>
  <c r="K270" i="15"/>
  <c r="L270" i="15"/>
  <c r="I274" i="15"/>
  <c r="I273" i="15" s="1"/>
  <c r="J274" i="15"/>
  <c r="J273" i="15" s="1"/>
  <c r="K274" i="15"/>
  <c r="K273" i="15" s="1"/>
  <c r="L274" i="15"/>
  <c r="L273" i="15" s="1"/>
  <c r="I278" i="15"/>
  <c r="I277" i="15" s="1"/>
  <c r="J278" i="15"/>
  <c r="J277" i="15" s="1"/>
  <c r="K278" i="15"/>
  <c r="K277" i="15" s="1"/>
  <c r="L278" i="15"/>
  <c r="L277" i="15" s="1"/>
  <c r="I282" i="15"/>
  <c r="I281" i="15" s="1"/>
  <c r="J282" i="15"/>
  <c r="J281" i="15" s="1"/>
  <c r="K282" i="15"/>
  <c r="K281" i="15" s="1"/>
  <c r="L282" i="15"/>
  <c r="L281" i="15" s="1"/>
  <c r="I286" i="15"/>
  <c r="I285" i="15" s="1"/>
  <c r="J286" i="15"/>
  <c r="J285" i="15" s="1"/>
  <c r="K286" i="15"/>
  <c r="K285" i="15" s="1"/>
  <c r="L286" i="15"/>
  <c r="L285" i="15" s="1"/>
  <c r="I289" i="15"/>
  <c r="I288" i="15" s="1"/>
  <c r="J289" i="15"/>
  <c r="J288" i="15" s="1"/>
  <c r="K289" i="15"/>
  <c r="K288" i="15" s="1"/>
  <c r="L289" i="15"/>
  <c r="L288" i="15" s="1"/>
  <c r="I292" i="15"/>
  <c r="I291" i="15" s="1"/>
  <c r="J292" i="15"/>
  <c r="J291" i="15" s="1"/>
  <c r="K292" i="15"/>
  <c r="K291" i="15" s="1"/>
  <c r="L292" i="15"/>
  <c r="L291" i="15" s="1"/>
  <c r="I298" i="15"/>
  <c r="J298" i="15"/>
  <c r="K298" i="15"/>
  <c r="L298" i="15"/>
  <c r="I300" i="15"/>
  <c r="J300" i="15"/>
  <c r="K300" i="15"/>
  <c r="L300" i="15"/>
  <c r="I303" i="15"/>
  <c r="J303" i="15"/>
  <c r="K303" i="15"/>
  <c r="L303" i="15"/>
  <c r="I307" i="15"/>
  <c r="I306" i="15" s="1"/>
  <c r="J307" i="15"/>
  <c r="J306" i="15" s="1"/>
  <c r="K307" i="15"/>
  <c r="K306" i="15" s="1"/>
  <c r="L307" i="15"/>
  <c r="L306" i="15" s="1"/>
  <c r="I311" i="15"/>
  <c r="I310" i="15" s="1"/>
  <c r="J311" i="15"/>
  <c r="J310" i="15" s="1"/>
  <c r="K311" i="15"/>
  <c r="K310" i="15" s="1"/>
  <c r="L311" i="15"/>
  <c r="L310" i="15" s="1"/>
  <c r="I315" i="15"/>
  <c r="I314" i="15" s="1"/>
  <c r="J315" i="15"/>
  <c r="J314" i="15" s="1"/>
  <c r="K315" i="15"/>
  <c r="K314" i="15" s="1"/>
  <c r="L315" i="15"/>
  <c r="L314" i="15" s="1"/>
  <c r="I319" i="15"/>
  <c r="I318" i="15" s="1"/>
  <c r="J319" i="15"/>
  <c r="J318" i="15" s="1"/>
  <c r="K319" i="15"/>
  <c r="K318" i="15" s="1"/>
  <c r="L319" i="15"/>
  <c r="L318" i="15" s="1"/>
  <c r="I322" i="15"/>
  <c r="I321" i="15" s="1"/>
  <c r="J322" i="15"/>
  <c r="J321" i="15" s="1"/>
  <c r="K322" i="15"/>
  <c r="K321" i="15" s="1"/>
  <c r="L322" i="15"/>
  <c r="L321" i="15" s="1"/>
  <c r="I325" i="15"/>
  <c r="I324" i="15" s="1"/>
  <c r="J325" i="15"/>
  <c r="J324" i="15" s="1"/>
  <c r="K325" i="15"/>
  <c r="K324" i="15" s="1"/>
  <c r="L325" i="15"/>
  <c r="L324" i="15" s="1"/>
  <c r="I330" i="15"/>
  <c r="I329" i="15" s="1"/>
  <c r="J330" i="15"/>
  <c r="J329" i="15" s="1"/>
  <c r="K330" i="15"/>
  <c r="K329" i="15" s="1"/>
  <c r="L330" i="15"/>
  <c r="L329" i="15" s="1"/>
  <c r="I332" i="15"/>
  <c r="J332" i="15"/>
  <c r="K332" i="15"/>
  <c r="L332" i="15"/>
  <c r="I335" i="15"/>
  <c r="J335" i="15"/>
  <c r="K335" i="15"/>
  <c r="L335" i="15"/>
  <c r="I339" i="15"/>
  <c r="I338" i="15" s="1"/>
  <c r="J339" i="15"/>
  <c r="J338" i="15" s="1"/>
  <c r="K339" i="15"/>
  <c r="K338" i="15" s="1"/>
  <c r="L339" i="15"/>
  <c r="L338" i="15" s="1"/>
  <c r="I342" i="15"/>
  <c r="I343" i="15"/>
  <c r="J343" i="15"/>
  <c r="J342" i="15" s="1"/>
  <c r="K343" i="15"/>
  <c r="K342" i="15" s="1"/>
  <c r="L343" i="15"/>
  <c r="L342" i="15" s="1"/>
  <c r="I347" i="15"/>
  <c r="I346" i="15" s="1"/>
  <c r="J347" i="15"/>
  <c r="J346" i="15" s="1"/>
  <c r="K347" i="15"/>
  <c r="K346" i="15" s="1"/>
  <c r="L347" i="15"/>
  <c r="L346" i="15" s="1"/>
  <c r="I351" i="15"/>
  <c r="I350" i="15" s="1"/>
  <c r="J351" i="15"/>
  <c r="J350" i="15" s="1"/>
  <c r="K351" i="15"/>
  <c r="K350" i="15" s="1"/>
  <c r="L351" i="15"/>
  <c r="L350" i="15" s="1"/>
  <c r="I354" i="15"/>
  <c r="I353" i="15" s="1"/>
  <c r="J354" i="15"/>
  <c r="J353" i="15" s="1"/>
  <c r="K354" i="15"/>
  <c r="K353" i="15" s="1"/>
  <c r="L354" i="15"/>
  <c r="L353" i="15" s="1"/>
  <c r="I357" i="15"/>
  <c r="I356" i="15" s="1"/>
  <c r="J357" i="15"/>
  <c r="J356" i="15" s="1"/>
  <c r="K357" i="15"/>
  <c r="K356" i="15" s="1"/>
  <c r="L357" i="15"/>
  <c r="L356" i="15" s="1"/>
  <c r="I34" i="14"/>
  <c r="J34" i="14"/>
  <c r="J33" i="14" s="1"/>
  <c r="J32" i="14" s="1"/>
  <c r="K34" i="14"/>
  <c r="K33" i="14" s="1"/>
  <c r="K32" i="14" s="1"/>
  <c r="L34" i="14"/>
  <c r="L33" i="14" s="1"/>
  <c r="L32" i="14" s="1"/>
  <c r="I36" i="14"/>
  <c r="J36" i="14"/>
  <c r="K36" i="14"/>
  <c r="L36" i="14"/>
  <c r="I40" i="14"/>
  <c r="I39" i="14" s="1"/>
  <c r="I38" i="14" s="1"/>
  <c r="J40" i="14"/>
  <c r="J39" i="14" s="1"/>
  <c r="J38" i="14" s="1"/>
  <c r="K40" i="14"/>
  <c r="K39" i="14" s="1"/>
  <c r="K38" i="14" s="1"/>
  <c r="L40" i="14"/>
  <c r="L39" i="14" s="1"/>
  <c r="L38" i="14" s="1"/>
  <c r="I45" i="14"/>
  <c r="I44" i="14" s="1"/>
  <c r="I43" i="14" s="1"/>
  <c r="I42" i="14" s="1"/>
  <c r="J45" i="14"/>
  <c r="J44" i="14" s="1"/>
  <c r="J43" i="14" s="1"/>
  <c r="J42" i="14" s="1"/>
  <c r="K45" i="14"/>
  <c r="K44" i="14" s="1"/>
  <c r="K43" i="14" s="1"/>
  <c r="K42" i="14" s="1"/>
  <c r="L45" i="14"/>
  <c r="L44" i="14" s="1"/>
  <c r="L43" i="14" s="1"/>
  <c r="L42" i="14" s="1"/>
  <c r="I64" i="14"/>
  <c r="I63" i="14" s="1"/>
  <c r="J64" i="14"/>
  <c r="J63" i="14" s="1"/>
  <c r="K64" i="14"/>
  <c r="K63" i="14" s="1"/>
  <c r="L64" i="14"/>
  <c r="L63" i="14" s="1"/>
  <c r="I69" i="14"/>
  <c r="I68" i="14" s="1"/>
  <c r="J69" i="14"/>
  <c r="J68" i="14" s="1"/>
  <c r="K69" i="14"/>
  <c r="K68" i="14" s="1"/>
  <c r="L69" i="14"/>
  <c r="L68" i="14" s="1"/>
  <c r="I74" i="14"/>
  <c r="I73" i="14" s="1"/>
  <c r="J74" i="14"/>
  <c r="J73" i="14" s="1"/>
  <c r="K74" i="14"/>
  <c r="K73" i="14" s="1"/>
  <c r="L74" i="14"/>
  <c r="L73" i="14" s="1"/>
  <c r="I80" i="14"/>
  <c r="I79" i="14" s="1"/>
  <c r="I78" i="14" s="1"/>
  <c r="J80" i="14"/>
  <c r="J79" i="14" s="1"/>
  <c r="J78" i="14" s="1"/>
  <c r="K80" i="14"/>
  <c r="K79" i="14" s="1"/>
  <c r="K78" i="14" s="1"/>
  <c r="L80" i="14"/>
  <c r="L79" i="14" s="1"/>
  <c r="L78" i="14" s="1"/>
  <c r="I85" i="14"/>
  <c r="I84" i="14" s="1"/>
  <c r="I83" i="14" s="1"/>
  <c r="I82" i="14" s="1"/>
  <c r="J85" i="14"/>
  <c r="J84" i="14" s="1"/>
  <c r="J83" i="14" s="1"/>
  <c r="J82" i="14" s="1"/>
  <c r="K85" i="14"/>
  <c r="K84" i="14" s="1"/>
  <c r="K83" i="14" s="1"/>
  <c r="K82" i="14" s="1"/>
  <c r="L85" i="14"/>
  <c r="L84" i="14" s="1"/>
  <c r="L83" i="14" s="1"/>
  <c r="L82" i="14" s="1"/>
  <c r="I92" i="14"/>
  <c r="I91" i="14" s="1"/>
  <c r="I90" i="14" s="1"/>
  <c r="J92" i="14"/>
  <c r="J91" i="14" s="1"/>
  <c r="J90" i="14" s="1"/>
  <c r="K92" i="14"/>
  <c r="K91" i="14" s="1"/>
  <c r="K90" i="14" s="1"/>
  <c r="L92" i="14"/>
  <c r="L91" i="14" s="1"/>
  <c r="L90" i="14" s="1"/>
  <c r="I97" i="14"/>
  <c r="I96" i="14" s="1"/>
  <c r="I95" i="14" s="1"/>
  <c r="J97" i="14"/>
  <c r="J96" i="14" s="1"/>
  <c r="J95" i="14" s="1"/>
  <c r="K97" i="14"/>
  <c r="K96" i="14" s="1"/>
  <c r="K95" i="14" s="1"/>
  <c r="L97" i="14"/>
  <c r="L96" i="14" s="1"/>
  <c r="L95" i="14" s="1"/>
  <c r="I102" i="14"/>
  <c r="I101" i="14" s="1"/>
  <c r="I100" i="14" s="1"/>
  <c r="J102" i="14"/>
  <c r="J101" i="14" s="1"/>
  <c r="J100" i="14" s="1"/>
  <c r="K102" i="14"/>
  <c r="K101" i="14" s="1"/>
  <c r="K100" i="14" s="1"/>
  <c r="L102" i="14"/>
  <c r="L101" i="14" s="1"/>
  <c r="L100" i="14" s="1"/>
  <c r="I106" i="14"/>
  <c r="I105" i="14" s="1"/>
  <c r="J106" i="14"/>
  <c r="J105" i="14" s="1"/>
  <c r="K106" i="14"/>
  <c r="K105" i="14" s="1"/>
  <c r="L106" i="14"/>
  <c r="L105" i="14" s="1"/>
  <c r="I112" i="14"/>
  <c r="I111" i="14" s="1"/>
  <c r="I110" i="14" s="1"/>
  <c r="J112" i="14"/>
  <c r="J111" i="14" s="1"/>
  <c r="J110" i="14" s="1"/>
  <c r="K112" i="14"/>
  <c r="K111" i="14" s="1"/>
  <c r="K110" i="14" s="1"/>
  <c r="L112" i="14"/>
  <c r="L111" i="14" s="1"/>
  <c r="L110" i="14" s="1"/>
  <c r="I117" i="14"/>
  <c r="I116" i="14" s="1"/>
  <c r="I115" i="14" s="1"/>
  <c r="J117" i="14"/>
  <c r="J116" i="14" s="1"/>
  <c r="J115" i="14" s="1"/>
  <c r="K117" i="14"/>
  <c r="K116" i="14" s="1"/>
  <c r="K115" i="14" s="1"/>
  <c r="L117" i="14"/>
  <c r="L116" i="14" s="1"/>
  <c r="L115" i="14" s="1"/>
  <c r="I121" i="14"/>
  <c r="I120" i="14" s="1"/>
  <c r="I119" i="14" s="1"/>
  <c r="J121" i="14"/>
  <c r="J120" i="14" s="1"/>
  <c r="J119" i="14" s="1"/>
  <c r="K121" i="14"/>
  <c r="K120" i="14" s="1"/>
  <c r="K119" i="14" s="1"/>
  <c r="L121" i="14"/>
  <c r="L120" i="14" s="1"/>
  <c r="L119" i="14" s="1"/>
  <c r="I125" i="14"/>
  <c r="I124" i="14" s="1"/>
  <c r="I123" i="14" s="1"/>
  <c r="J125" i="14"/>
  <c r="J124" i="14" s="1"/>
  <c r="J123" i="14" s="1"/>
  <c r="K125" i="14"/>
  <c r="K124" i="14" s="1"/>
  <c r="K123" i="14" s="1"/>
  <c r="L125" i="14"/>
  <c r="L124" i="14" s="1"/>
  <c r="L123" i="14" s="1"/>
  <c r="I129" i="14"/>
  <c r="I128" i="14" s="1"/>
  <c r="I127" i="14" s="1"/>
  <c r="J129" i="14"/>
  <c r="J128" i="14" s="1"/>
  <c r="J127" i="14" s="1"/>
  <c r="K129" i="14"/>
  <c r="K128" i="14" s="1"/>
  <c r="K127" i="14" s="1"/>
  <c r="L129" i="14"/>
  <c r="L128" i="14" s="1"/>
  <c r="L127" i="14" s="1"/>
  <c r="I134" i="14"/>
  <c r="I133" i="14" s="1"/>
  <c r="I132" i="14" s="1"/>
  <c r="J134" i="14"/>
  <c r="J133" i="14" s="1"/>
  <c r="J132" i="14" s="1"/>
  <c r="K134" i="14"/>
  <c r="K133" i="14" s="1"/>
  <c r="K132" i="14" s="1"/>
  <c r="L134" i="14"/>
  <c r="L133" i="14" s="1"/>
  <c r="L132" i="14" s="1"/>
  <c r="I139" i="14"/>
  <c r="I138" i="14" s="1"/>
  <c r="I137" i="14" s="1"/>
  <c r="J139" i="14"/>
  <c r="J138" i="14" s="1"/>
  <c r="J137" i="14" s="1"/>
  <c r="K139" i="14"/>
  <c r="K138" i="14" s="1"/>
  <c r="K137" i="14" s="1"/>
  <c r="L139" i="14"/>
  <c r="L138" i="14" s="1"/>
  <c r="L137" i="14" s="1"/>
  <c r="I143" i="14"/>
  <c r="I142" i="14" s="1"/>
  <c r="J143" i="14"/>
  <c r="J142" i="14" s="1"/>
  <c r="K143" i="14"/>
  <c r="K142" i="14" s="1"/>
  <c r="L143" i="14"/>
  <c r="L142" i="14" s="1"/>
  <c r="I147" i="14"/>
  <c r="I146" i="14" s="1"/>
  <c r="I145" i="14" s="1"/>
  <c r="J147" i="14"/>
  <c r="J146" i="14" s="1"/>
  <c r="J145" i="14" s="1"/>
  <c r="K147" i="14"/>
  <c r="K146" i="14" s="1"/>
  <c r="K145" i="14" s="1"/>
  <c r="L147" i="14"/>
  <c r="L146" i="14" s="1"/>
  <c r="L145" i="14" s="1"/>
  <c r="I153" i="14"/>
  <c r="I152" i="14" s="1"/>
  <c r="J153" i="14"/>
  <c r="J152" i="14" s="1"/>
  <c r="K153" i="14"/>
  <c r="K152" i="14" s="1"/>
  <c r="L153" i="14"/>
  <c r="L152" i="14" s="1"/>
  <c r="I158" i="14"/>
  <c r="I157" i="14" s="1"/>
  <c r="J158" i="14"/>
  <c r="J157" i="14" s="1"/>
  <c r="K158" i="14"/>
  <c r="K157" i="14" s="1"/>
  <c r="L158" i="14"/>
  <c r="L157" i="14" s="1"/>
  <c r="I163" i="14"/>
  <c r="I162" i="14" s="1"/>
  <c r="I161" i="14" s="1"/>
  <c r="J163" i="14"/>
  <c r="J162" i="14" s="1"/>
  <c r="J161" i="14" s="1"/>
  <c r="K163" i="14"/>
  <c r="K162" i="14" s="1"/>
  <c r="K161" i="14" s="1"/>
  <c r="L163" i="14"/>
  <c r="L162" i="14" s="1"/>
  <c r="L161" i="14" s="1"/>
  <c r="I167" i="14"/>
  <c r="I166" i="14" s="1"/>
  <c r="J167" i="14"/>
  <c r="J166" i="14" s="1"/>
  <c r="K167" i="14"/>
  <c r="K166" i="14" s="1"/>
  <c r="L167" i="14"/>
  <c r="L166" i="14" s="1"/>
  <c r="I172" i="14"/>
  <c r="I171" i="14" s="1"/>
  <c r="J172" i="14"/>
  <c r="J171" i="14" s="1"/>
  <c r="K172" i="14"/>
  <c r="K171" i="14" s="1"/>
  <c r="L172" i="14"/>
  <c r="L171" i="14" s="1"/>
  <c r="I180" i="14"/>
  <c r="I179" i="14" s="1"/>
  <c r="J180" i="14"/>
  <c r="J179" i="14" s="1"/>
  <c r="K180" i="14"/>
  <c r="K179" i="14" s="1"/>
  <c r="L180" i="14"/>
  <c r="L179" i="14" s="1"/>
  <c r="I183" i="14"/>
  <c r="I182" i="14" s="1"/>
  <c r="J183" i="14"/>
  <c r="J182" i="14" s="1"/>
  <c r="K183" i="14"/>
  <c r="K182" i="14" s="1"/>
  <c r="L183" i="14"/>
  <c r="L182" i="14" s="1"/>
  <c r="I188" i="14"/>
  <c r="I187" i="14" s="1"/>
  <c r="J188" i="14"/>
  <c r="J187" i="14" s="1"/>
  <c r="K188" i="14"/>
  <c r="K187" i="14" s="1"/>
  <c r="L188" i="14"/>
  <c r="L187" i="14" s="1"/>
  <c r="M188" i="14"/>
  <c r="N188" i="14"/>
  <c r="O188" i="14"/>
  <c r="P188" i="14"/>
  <c r="I194" i="14"/>
  <c r="I193" i="14" s="1"/>
  <c r="J194" i="14"/>
  <c r="J193" i="14" s="1"/>
  <c r="K194" i="14"/>
  <c r="K193" i="14" s="1"/>
  <c r="L194" i="14"/>
  <c r="L193" i="14" s="1"/>
  <c r="I199" i="14"/>
  <c r="I198" i="14" s="1"/>
  <c r="J199" i="14"/>
  <c r="J198" i="14" s="1"/>
  <c r="K199" i="14"/>
  <c r="K198" i="14" s="1"/>
  <c r="L199" i="14"/>
  <c r="L198" i="14" s="1"/>
  <c r="I203" i="14"/>
  <c r="I202" i="14" s="1"/>
  <c r="I201" i="14" s="1"/>
  <c r="J203" i="14"/>
  <c r="J202" i="14" s="1"/>
  <c r="J201" i="14" s="1"/>
  <c r="K203" i="14"/>
  <c r="K202" i="14" s="1"/>
  <c r="K201" i="14" s="1"/>
  <c r="L203" i="14"/>
  <c r="L202" i="14" s="1"/>
  <c r="L201" i="14" s="1"/>
  <c r="I210" i="14"/>
  <c r="I209" i="14" s="1"/>
  <c r="J210" i="14"/>
  <c r="J209" i="14" s="1"/>
  <c r="K210" i="14"/>
  <c r="K209" i="14" s="1"/>
  <c r="L210" i="14"/>
  <c r="L209" i="14" s="1"/>
  <c r="I213" i="14"/>
  <c r="I212" i="14" s="1"/>
  <c r="J213" i="14"/>
  <c r="J212" i="14" s="1"/>
  <c r="K213" i="14"/>
  <c r="K212" i="14" s="1"/>
  <c r="L213" i="14"/>
  <c r="L212" i="14" s="1"/>
  <c r="I222" i="14"/>
  <c r="I221" i="14" s="1"/>
  <c r="I220" i="14" s="1"/>
  <c r="J222" i="14"/>
  <c r="J221" i="14" s="1"/>
  <c r="J220" i="14" s="1"/>
  <c r="K222" i="14"/>
  <c r="K221" i="14" s="1"/>
  <c r="K220" i="14" s="1"/>
  <c r="L222" i="14"/>
  <c r="L221" i="14" s="1"/>
  <c r="L220" i="14" s="1"/>
  <c r="I226" i="14"/>
  <c r="I225" i="14" s="1"/>
  <c r="I224" i="14" s="1"/>
  <c r="J226" i="14"/>
  <c r="J225" i="14" s="1"/>
  <c r="J224" i="14" s="1"/>
  <c r="K226" i="14"/>
  <c r="K225" i="14" s="1"/>
  <c r="K224" i="14" s="1"/>
  <c r="L226" i="14"/>
  <c r="L225" i="14" s="1"/>
  <c r="L224" i="14" s="1"/>
  <c r="I233" i="14"/>
  <c r="I232" i="14" s="1"/>
  <c r="J233" i="14"/>
  <c r="J232" i="14" s="1"/>
  <c r="K233" i="14"/>
  <c r="K232" i="14" s="1"/>
  <c r="L233" i="14"/>
  <c r="L232" i="14" s="1"/>
  <c r="I235" i="14"/>
  <c r="J235" i="14"/>
  <c r="K235" i="14"/>
  <c r="L235" i="14"/>
  <c r="I238" i="14"/>
  <c r="J238" i="14"/>
  <c r="K238" i="14"/>
  <c r="L238" i="14"/>
  <c r="I242" i="14"/>
  <c r="I241" i="14" s="1"/>
  <c r="J242" i="14"/>
  <c r="J241" i="14" s="1"/>
  <c r="K242" i="14"/>
  <c r="K241" i="14" s="1"/>
  <c r="L242" i="14"/>
  <c r="L241" i="14" s="1"/>
  <c r="I246" i="14"/>
  <c r="I245" i="14" s="1"/>
  <c r="J246" i="14"/>
  <c r="J245" i="14" s="1"/>
  <c r="K246" i="14"/>
  <c r="K245" i="14" s="1"/>
  <c r="L246" i="14"/>
  <c r="L245" i="14" s="1"/>
  <c r="I250" i="14"/>
  <c r="I249" i="14" s="1"/>
  <c r="J250" i="14"/>
  <c r="J249" i="14" s="1"/>
  <c r="K250" i="14"/>
  <c r="K249" i="14" s="1"/>
  <c r="L250" i="14"/>
  <c r="L249" i="14" s="1"/>
  <c r="I254" i="14"/>
  <c r="I253" i="14" s="1"/>
  <c r="J254" i="14"/>
  <c r="J253" i="14" s="1"/>
  <c r="K254" i="14"/>
  <c r="K253" i="14" s="1"/>
  <c r="L254" i="14"/>
  <c r="L253" i="14" s="1"/>
  <c r="I257" i="14"/>
  <c r="I256" i="14" s="1"/>
  <c r="J257" i="14"/>
  <c r="J256" i="14" s="1"/>
  <c r="K257" i="14"/>
  <c r="K256" i="14" s="1"/>
  <c r="L257" i="14"/>
  <c r="L256" i="14" s="1"/>
  <c r="I260" i="14"/>
  <c r="I259" i="14" s="1"/>
  <c r="J260" i="14"/>
  <c r="J259" i="14" s="1"/>
  <c r="K260" i="14"/>
  <c r="K259" i="14" s="1"/>
  <c r="L260" i="14"/>
  <c r="L259" i="14" s="1"/>
  <c r="I265" i="14"/>
  <c r="I264" i="14" s="1"/>
  <c r="J265" i="14"/>
  <c r="J264" i="14" s="1"/>
  <c r="K265" i="14"/>
  <c r="K264" i="14" s="1"/>
  <c r="L265" i="14"/>
  <c r="L264" i="14" s="1"/>
  <c r="I267" i="14"/>
  <c r="J267" i="14"/>
  <c r="K267" i="14"/>
  <c r="L267" i="14"/>
  <c r="I270" i="14"/>
  <c r="J270" i="14"/>
  <c r="K270" i="14"/>
  <c r="L270" i="14"/>
  <c r="I274" i="14"/>
  <c r="I273" i="14" s="1"/>
  <c r="J274" i="14"/>
  <c r="J273" i="14" s="1"/>
  <c r="K274" i="14"/>
  <c r="K273" i="14" s="1"/>
  <c r="L274" i="14"/>
  <c r="L273" i="14" s="1"/>
  <c r="I278" i="14"/>
  <c r="I277" i="14" s="1"/>
  <c r="J278" i="14"/>
  <c r="J277" i="14" s="1"/>
  <c r="K278" i="14"/>
  <c r="K277" i="14" s="1"/>
  <c r="L278" i="14"/>
  <c r="L277" i="14" s="1"/>
  <c r="I282" i="14"/>
  <c r="I281" i="14" s="1"/>
  <c r="J282" i="14"/>
  <c r="J281" i="14" s="1"/>
  <c r="K282" i="14"/>
  <c r="K281" i="14" s="1"/>
  <c r="L282" i="14"/>
  <c r="L281" i="14" s="1"/>
  <c r="I286" i="14"/>
  <c r="I285" i="14" s="1"/>
  <c r="J286" i="14"/>
  <c r="J285" i="14" s="1"/>
  <c r="K286" i="14"/>
  <c r="K285" i="14" s="1"/>
  <c r="L286" i="14"/>
  <c r="L285" i="14" s="1"/>
  <c r="I289" i="14"/>
  <c r="I288" i="14" s="1"/>
  <c r="J289" i="14"/>
  <c r="J288" i="14" s="1"/>
  <c r="K289" i="14"/>
  <c r="K288" i="14" s="1"/>
  <c r="L289" i="14"/>
  <c r="L288" i="14" s="1"/>
  <c r="I292" i="14"/>
  <c r="I291" i="14" s="1"/>
  <c r="J292" i="14"/>
  <c r="J291" i="14" s="1"/>
  <c r="K292" i="14"/>
  <c r="K291" i="14" s="1"/>
  <c r="L292" i="14"/>
  <c r="L291" i="14" s="1"/>
  <c r="I298" i="14"/>
  <c r="J298" i="14"/>
  <c r="K298" i="14"/>
  <c r="L298" i="14"/>
  <c r="I300" i="14"/>
  <c r="J300" i="14"/>
  <c r="K300" i="14"/>
  <c r="L300" i="14"/>
  <c r="I303" i="14"/>
  <c r="J303" i="14"/>
  <c r="K303" i="14"/>
  <c r="L303" i="14"/>
  <c r="I307" i="14"/>
  <c r="I306" i="14" s="1"/>
  <c r="J307" i="14"/>
  <c r="J306" i="14" s="1"/>
  <c r="K307" i="14"/>
  <c r="K306" i="14" s="1"/>
  <c r="L307" i="14"/>
  <c r="L306" i="14" s="1"/>
  <c r="I311" i="14"/>
  <c r="I310" i="14" s="1"/>
  <c r="J311" i="14"/>
  <c r="J310" i="14" s="1"/>
  <c r="K311" i="14"/>
  <c r="K310" i="14" s="1"/>
  <c r="L311" i="14"/>
  <c r="L310" i="14" s="1"/>
  <c r="I315" i="14"/>
  <c r="I314" i="14" s="1"/>
  <c r="J315" i="14"/>
  <c r="J314" i="14" s="1"/>
  <c r="K315" i="14"/>
  <c r="K314" i="14" s="1"/>
  <c r="L315" i="14"/>
  <c r="L314" i="14" s="1"/>
  <c r="I319" i="14"/>
  <c r="I318" i="14" s="1"/>
  <c r="J319" i="14"/>
  <c r="J318" i="14" s="1"/>
  <c r="K319" i="14"/>
  <c r="K318" i="14" s="1"/>
  <c r="L319" i="14"/>
  <c r="L318" i="14" s="1"/>
  <c r="I322" i="14"/>
  <c r="I321" i="14" s="1"/>
  <c r="J322" i="14"/>
  <c r="J321" i="14" s="1"/>
  <c r="K322" i="14"/>
  <c r="K321" i="14" s="1"/>
  <c r="L322" i="14"/>
  <c r="L321" i="14" s="1"/>
  <c r="I325" i="14"/>
  <c r="I324" i="14" s="1"/>
  <c r="J325" i="14"/>
  <c r="J324" i="14" s="1"/>
  <c r="K325" i="14"/>
  <c r="K324" i="14" s="1"/>
  <c r="L325" i="14"/>
  <c r="L324" i="14" s="1"/>
  <c r="I330" i="14"/>
  <c r="I329" i="14" s="1"/>
  <c r="J330" i="14"/>
  <c r="J329" i="14" s="1"/>
  <c r="K330" i="14"/>
  <c r="K329" i="14" s="1"/>
  <c r="L330" i="14"/>
  <c r="L329" i="14" s="1"/>
  <c r="I332" i="14"/>
  <c r="J332" i="14"/>
  <c r="K332" i="14"/>
  <c r="L332" i="14"/>
  <c r="I335" i="14"/>
  <c r="J335" i="14"/>
  <c r="K335" i="14"/>
  <c r="L335" i="14"/>
  <c r="I339" i="14"/>
  <c r="I338" i="14" s="1"/>
  <c r="J339" i="14"/>
  <c r="J338" i="14" s="1"/>
  <c r="K339" i="14"/>
  <c r="K338" i="14" s="1"/>
  <c r="L339" i="14"/>
  <c r="L338" i="14" s="1"/>
  <c r="I343" i="14"/>
  <c r="I342" i="14" s="1"/>
  <c r="J343" i="14"/>
  <c r="J342" i="14" s="1"/>
  <c r="K343" i="14"/>
  <c r="K342" i="14" s="1"/>
  <c r="L343" i="14"/>
  <c r="L342" i="14" s="1"/>
  <c r="I347" i="14"/>
  <c r="I346" i="14" s="1"/>
  <c r="J347" i="14"/>
  <c r="J346" i="14" s="1"/>
  <c r="K347" i="14"/>
  <c r="K346" i="14" s="1"/>
  <c r="L347" i="14"/>
  <c r="L346" i="14" s="1"/>
  <c r="I351" i="14"/>
  <c r="I350" i="14" s="1"/>
  <c r="J351" i="14"/>
  <c r="J350" i="14" s="1"/>
  <c r="K351" i="14"/>
  <c r="K350" i="14" s="1"/>
  <c r="L351" i="14"/>
  <c r="L350" i="14" s="1"/>
  <c r="I354" i="14"/>
  <c r="I353" i="14" s="1"/>
  <c r="J354" i="14"/>
  <c r="J353" i="14" s="1"/>
  <c r="K354" i="14"/>
  <c r="K353" i="14" s="1"/>
  <c r="L354" i="14"/>
  <c r="L353" i="14" s="1"/>
  <c r="I357" i="14"/>
  <c r="I356" i="14" s="1"/>
  <c r="J357" i="14"/>
  <c r="J356" i="14" s="1"/>
  <c r="K357" i="14"/>
  <c r="K356" i="14" s="1"/>
  <c r="L357" i="14"/>
  <c r="L356" i="14" s="1"/>
  <c r="I151" i="19" l="1"/>
  <c r="I150" i="19" s="1"/>
  <c r="I151" i="20"/>
  <c r="I150" i="20" s="1"/>
  <c r="I297" i="23"/>
  <c r="I165" i="18"/>
  <c r="I160" i="18" s="1"/>
  <c r="I297" i="26"/>
  <c r="L178" i="19"/>
  <c r="L165" i="20"/>
  <c r="J296" i="22"/>
  <c r="I165" i="16"/>
  <c r="I151" i="16"/>
  <c r="I150" i="16" s="1"/>
  <c r="L231" i="19"/>
  <c r="L208" i="20"/>
  <c r="I33" i="27"/>
  <c r="I32" i="27" s="1"/>
  <c r="I297" i="30"/>
  <c r="L31" i="16"/>
  <c r="I297" i="15"/>
  <c r="I296" i="15" s="1"/>
  <c r="K151" i="15"/>
  <c r="K150" i="15" s="1"/>
  <c r="K31" i="15"/>
  <c r="I165" i="20"/>
  <c r="L263" i="21"/>
  <c r="K297" i="16"/>
  <c r="J297" i="18"/>
  <c r="J296" i="18" s="1"/>
  <c r="J297" i="19"/>
  <c r="J296" i="19" s="1"/>
  <c r="L165" i="19"/>
  <c r="L160" i="19" s="1"/>
  <c r="J231" i="20"/>
  <c r="I165" i="21"/>
  <c r="I160" i="21" s="1"/>
  <c r="I165" i="23"/>
  <c r="I33" i="23"/>
  <c r="I32" i="23" s="1"/>
  <c r="I297" i="24"/>
  <c r="J297" i="30"/>
  <c r="J296" i="30" s="1"/>
  <c r="L263" i="30"/>
  <c r="L62" i="30"/>
  <c r="L61" i="30" s="1"/>
  <c r="I33" i="14"/>
  <c r="I32" i="14" s="1"/>
  <c r="L297" i="15"/>
  <c r="L296" i="15" s="1"/>
  <c r="I33" i="16"/>
  <c r="I32" i="16" s="1"/>
  <c r="I208" i="19"/>
  <c r="J297" i="21"/>
  <c r="I165" i="22"/>
  <c r="I160" i="22" s="1"/>
  <c r="I33" i="22"/>
  <c r="I32" i="22" s="1"/>
  <c r="J151" i="26"/>
  <c r="J150" i="26" s="1"/>
  <c r="I151" i="27"/>
  <c r="I150" i="27" s="1"/>
  <c r="J165" i="15"/>
  <c r="J160" i="15" s="1"/>
  <c r="L165" i="16"/>
  <c r="I208" i="17"/>
  <c r="I33" i="17"/>
  <c r="I32" i="17" s="1"/>
  <c r="J208" i="18"/>
  <c r="J62" i="18"/>
  <c r="J61" i="18" s="1"/>
  <c r="L208" i="19"/>
  <c r="L177" i="19" s="1"/>
  <c r="K165" i="25"/>
  <c r="K151" i="25"/>
  <c r="K150" i="25" s="1"/>
  <c r="L263" i="26"/>
  <c r="I165" i="26"/>
  <c r="I160" i="26" s="1"/>
  <c r="I151" i="26"/>
  <c r="I150" i="26" s="1"/>
  <c r="I33" i="26"/>
  <c r="I32" i="26" s="1"/>
  <c r="K297" i="27"/>
  <c r="J165" i="14"/>
  <c r="J160" i="14" s="1"/>
  <c r="K328" i="17"/>
  <c r="L263" i="18"/>
  <c r="K31" i="19"/>
  <c r="K178" i="20"/>
  <c r="K297" i="21"/>
  <c r="K296" i="21" s="1"/>
  <c r="I151" i="21"/>
  <c r="I150" i="21" s="1"/>
  <c r="I33" i="21"/>
  <c r="I32" i="21" s="1"/>
  <c r="I31" i="21" s="1"/>
  <c r="L297" i="22"/>
  <c r="L296" i="22" s="1"/>
  <c r="L295" i="22" s="1"/>
  <c r="L208" i="30"/>
  <c r="L151" i="30"/>
  <c r="L150" i="30" s="1"/>
  <c r="L31" i="30"/>
  <c r="I208" i="14"/>
  <c r="I165" i="14"/>
  <c r="I109" i="14"/>
  <c r="K131" i="15"/>
  <c r="I297" i="18"/>
  <c r="I296" i="18" s="1"/>
  <c r="K208" i="18"/>
  <c r="K165" i="19"/>
  <c r="J62" i="20"/>
  <c r="J61" i="20" s="1"/>
  <c r="I151" i="22"/>
  <c r="I150" i="22" s="1"/>
  <c r="J131" i="25"/>
  <c r="J297" i="26"/>
  <c r="J165" i="26"/>
  <c r="I165" i="27"/>
  <c r="J297" i="14"/>
  <c r="J109" i="15"/>
  <c r="K208" i="16"/>
  <c r="K297" i="17"/>
  <c r="I165" i="17"/>
  <c r="I297" i="14"/>
  <c r="K263" i="15"/>
  <c r="L297" i="16"/>
  <c r="L296" i="16" s="1"/>
  <c r="J297" i="17"/>
  <c r="L263" i="17"/>
  <c r="L208" i="17"/>
  <c r="L151" i="17"/>
  <c r="L150" i="17" s="1"/>
  <c r="L131" i="17"/>
  <c r="I33" i="18"/>
  <c r="I32" i="18" s="1"/>
  <c r="K297" i="19"/>
  <c r="L263" i="19"/>
  <c r="L230" i="19" s="1"/>
  <c r="J297" i="20"/>
  <c r="J263" i="20"/>
  <c r="I263" i="20"/>
  <c r="K297" i="23"/>
  <c r="I33" i="24"/>
  <c r="I32" i="24" s="1"/>
  <c r="K296" i="25"/>
  <c r="J297" i="25"/>
  <c r="J296" i="25" s="1"/>
  <c r="L165" i="27"/>
  <c r="L31" i="27"/>
  <c r="K31" i="30"/>
  <c r="I328" i="14"/>
  <c r="L297" i="14"/>
  <c r="L231" i="14"/>
  <c r="L208" i="14"/>
  <c r="L151" i="14"/>
  <c r="L150" i="14" s="1"/>
  <c r="L131" i="14"/>
  <c r="L62" i="14"/>
  <c r="L61" i="14" s="1"/>
  <c r="L31" i="14"/>
  <c r="K297" i="15"/>
  <c r="K296" i="15" s="1"/>
  <c r="I208" i="15"/>
  <c r="I165" i="15"/>
  <c r="I33" i="15"/>
  <c r="I32" i="15" s="1"/>
  <c r="J297" i="16"/>
  <c r="J296" i="16" s="1"/>
  <c r="L263" i="16"/>
  <c r="L231" i="16"/>
  <c r="K31" i="16"/>
  <c r="I297" i="17"/>
  <c r="I296" i="17" s="1"/>
  <c r="K151" i="17"/>
  <c r="K150" i="17" s="1"/>
  <c r="K131" i="17"/>
  <c r="K31" i="17"/>
  <c r="L297" i="18"/>
  <c r="L296" i="18" s="1"/>
  <c r="L31" i="18"/>
  <c r="I297" i="19"/>
  <c r="J178" i="19"/>
  <c r="I131" i="19"/>
  <c r="I33" i="19"/>
  <c r="I32" i="19" s="1"/>
  <c r="L297" i="20"/>
  <c r="L263" i="20"/>
  <c r="J328" i="22"/>
  <c r="J295" i="22" s="1"/>
  <c r="L263" i="22"/>
  <c r="L89" i="22"/>
  <c r="L208" i="23"/>
  <c r="L151" i="23"/>
  <c r="L150" i="23" s="1"/>
  <c r="L131" i="23"/>
  <c r="L297" i="24"/>
  <c r="J165" i="24"/>
  <c r="I165" i="24"/>
  <c r="L89" i="24"/>
  <c r="I297" i="25"/>
  <c r="I208" i="25"/>
  <c r="J178" i="25"/>
  <c r="J177" i="25" s="1"/>
  <c r="J165" i="25"/>
  <c r="I33" i="25"/>
  <c r="I32" i="25" s="1"/>
  <c r="J297" i="27"/>
  <c r="K151" i="30"/>
  <c r="K150" i="30" s="1"/>
  <c r="K131" i="30"/>
  <c r="K297" i="14"/>
  <c r="K151" i="14"/>
  <c r="K150" i="14" s="1"/>
  <c r="K131" i="14"/>
  <c r="K31" i="14"/>
  <c r="J297" i="15"/>
  <c r="L231" i="15"/>
  <c r="L208" i="15"/>
  <c r="L151" i="15"/>
  <c r="L150" i="15" s="1"/>
  <c r="L131" i="15"/>
  <c r="L62" i="15"/>
  <c r="L61" i="15" s="1"/>
  <c r="L31" i="15"/>
  <c r="L208" i="16"/>
  <c r="J165" i="16"/>
  <c r="J160" i="16"/>
  <c r="J151" i="16"/>
  <c r="J150" i="16" s="1"/>
  <c r="J131" i="16"/>
  <c r="L297" i="17"/>
  <c r="J165" i="17"/>
  <c r="J160" i="17"/>
  <c r="J109" i="17"/>
  <c r="K297" i="18"/>
  <c r="L208" i="18"/>
  <c r="I151" i="18"/>
  <c r="I150" i="18" s="1"/>
  <c r="L297" i="19"/>
  <c r="I231" i="19"/>
  <c r="I178" i="19"/>
  <c r="J151" i="19"/>
  <c r="J150" i="19" s="1"/>
  <c r="J328" i="20"/>
  <c r="J151" i="20"/>
  <c r="J150" i="20" s="1"/>
  <c r="J208" i="21"/>
  <c r="I297" i="22"/>
  <c r="I296" i="22" s="1"/>
  <c r="L297" i="23"/>
  <c r="J208" i="24"/>
  <c r="J62" i="24"/>
  <c r="J61" i="24" s="1"/>
  <c r="J31" i="24"/>
  <c r="L208" i="25"/>
  <c r="L62" i="25"/>
  <c r="L61" i="25" s="1"/>
  <c r="L31" i="25"/>
  <c r="K297" i="26"/>
  <c r="K296" i="26" s="1"/>
  <c r="I297" i="21"/>
  <c r="K297" i="22"/>
  <c r="J297" i="23"/>
  <c r="K151" i="23"/>
  <c r="K150" i="23" s="1"/>
  <c r="K131" i="23"/>
  <c r="K31" i="23"/>
  <c r="K297" i="24"/>
  <c r="L165" i="24"/>
  <c r="L160" i="24" s="1"/>
  <c r="I151" i="24"/>
  <c r="I150" i="24" s="1"/>
  <c r="L31" i="24"/>
  <c r="K328" i="25"/>
  <c r="L297" i="25"/>
  <c r="L296" i="25" s="1"/>
  <c r="J231" i="25"/>
  <c r="J160" i="25"/>
  <c r="J151" i="25"/>
  <c r="J150" i="25" s="1"/>
  <c r="L131" i="25"/>
  <c r="L89" i="25"/>
  <c r="K31" i="25"/>
  <c r="K263" i="26"/>
  <c r="L208" i="26"/>
  <c r="L31" i="26"/>
  <c r="I297" i="27"/>
  <c r="K165" i="27"/>
  <c r="K160" i="27"/>
  <c r="K151" i="27"/>
  <c r="K150" i="27" s="1"/>
  <c r="K131" i="27"/>
  <c r="L297" i="30"/>
  <c r="J89" i="30"/>
  <c r="I297" i="20"/>
  <c r="I231" i="20"/>
  <c r="I208" i="20"/>
  <c r="J165" i="20"/>
  <c r="J160" i="20" s="1"/>
  <c r="I33" i="20"/>
  <c r="I32" i="20" s="1"/>
  <c r="L297" i="21"/>
  <c r="K165" i="21"/>
  <c r="K160" i="21" s="1"/>
  <c r="K151" i="21"/>
  <c r="K150" i="21" s="1"/>
  <c r="K131" i="21"/>
  <c r="J165" i="22"/>
  <c r="J160" i="22" s="1"/>
  <c r="J151" i="22"/>
  <c r="J150" i="22" s="1"/>
  <c r="J131" i="22"/>
  <c r="J297" i="24"/>
  <c r="J296" i="24" s="1"/>
  <c r="K208" i="24"/>
  <c r="L151" i="24"/>
  <c r="L150" i="24" s="1"/>
  <c r="J89" i="24"/>
  <c r="L263" i="25"/>
  <c r="L297" i="26"/>
  <c r="K208" i="26"/>
  <c r="K89" i="26"/>
  <c r="L297" i="27"/>
  <c r="L296" i="27" s="1"/>
  <c r="J208" i="27"/>
  <c r="J31" i="27"/>
  <c r="K297" i="30"/>
  <c r="K296" i="30" s="1"/>
  <c r="K295" i="30" s="1"/>
  <c r="I165" i="30"/>
  <c r="I160" i="30" s="1"/>
  <c r="I33" i="30"/>
  <c r="I32" i="30" s="1"/>
  <c r="K328" i="30"/>
  <c r="L231" i="30"/>
  <c r="L230" i="30" s="1"/>
  <c r="L178" i="30"/>
  <c r="L177" i="30" s="1"/>
  <c r="L165" i="30"/>
  <c r="L160" i="30" s="1"/>
  <c r="L131" i="30"/>
  <c r="L109" i="30"/>
  <c r="L89" i="30"/>
  <c r="J328" i="30"/>
  <c r="K263" i="30"/>
  <c r="K231" i="30"/>
  <c r="K208" i="30"/>
  <c r="K178" i="30"/>
  <c r="K62" i="30"/>
  <c r="K61" i="30" s="1"/>
  <c r="J109" i="30"/>
  <c r="I328" i="30"/>
  <c r="I296" i="30"/>
  <c r="I109" i="30"/>
  <c r="I89" i="30"/>
  <c r="L328" i="30"/>
  <c r="L296" i="30"/>
  <c r="L295" i="30" s="1"/>
  <c r="J151" i="30"/>
  <c r="J150" i="30" s="1"/>
  <c r="J131" i="30"/>
  <c r="J178" i="30"/>
  <c r="K165" i="30"/>
  <c r="K160" i="30" s="1"/>
  <c r="I151" i="30"/>
  <c r="I150" i="30" s="1"/>
  <c r="I131" i="30"/>
  <c r="J62" i="30"/>
  <c r="J61" i="30" s="1"/>
  <c r="J31" i="30"/>
  <c r="J263" i="30"/>
  <c r="J231" i="30"/>
  <c r="J208" i="30"/>
  <c r="I263" i="30"/>
  <c r="I231" i="30"/>
  <c r="I230" i="30" s="1"/>
  <c r="I208" i="30"/>
  <c r="I178" i="30"/>
  <c r="J165" i="30"/>
  <c r="J160" i="30" s="1"/>
  <c r="K109" i="30"/>
  <c r="K89" i="30"/>
  <c r="I62" i="30"/>
  <c r="I61" i="30" s="1"/>
  <c r="I31" i="30"/>
  <c r="K328" i="27"/>
  <c r="I296" i="27"/>
  <c r="I328" i="27"/>
  <c r="K296" i="27"/>
  <c r="J328" i="27"/>
  <c r="L263" i="27"/>
  <c r="L109" i="27"/>
  <c r="L89" i="27"/>
  <c r="L62" i="27"/>
  <c r="L61" i="27" s="1"/>
  <c r="K263" i="27"/>
  <c r="J296" i="27"/>
  <c r="L231" i="27"/>
  <c r="L208" i="27"/>
  <c r="L178" i="27"/>
  <c r="L160" i="27"/>
  <c r="L151" i="27"/>
  <c r="L150" i="27" s="1"/>
  <c r="L131" i="27"/>
  <c r="L328" i="27"/>
  <c r="J109" i="27"/>
  <c r="J89" i="27"/>
  <c r="J263" i="27"/>
  <c r="K231" i="27"/>
  <c r="K208" i="27"/>
  <c r="K178" i="27"/>
  <c r="K177" i="27" s="1"/>
  <c r="J151" i="27"/>
  <c r="J150" i="27" s="1"/>
  <c r="J131" i="27"/>
  <c r="I109" i="27"/>
  <c r="I89" i="27"/>
  <c r="K62" i="27"/>
  <c r="K61" i="27" s="1"/>
  <c r="K31" i="27"/>
  <c r="I263" i="27"/>
  <c r="J231" i="27"/>
  <c r="J178" i="27"/>
  <c r="J177" i="27" s="1"/>
  <c r="I160" i="27"/>
  <c r="I131" i="27"/>
  <c r="J62" i="27"/>
  <c r="J61" i="27" s="1"/>
  <c r="I231" i="27"/>
  <c r="I230" i="27" s="1"/>
  <c r="I208" i="27"/>
  <c r="I178" i="27"/>
  <c r="J165" i="27"/>
  <c r="J160" i="27" s="1"/>
  <c r="K109" i="27"/>
  <c r="K89" i="27"/>
  <c r="I62" i="27"/>
  <c r="I61" i="27" s="1"/>
  <c r="I31" i="27"/>
  <c r="L178" i="26"/>
  <c r="L165" i="26"/>
  <c r="L160" i="26" s="1"/>
  <c r="L151" i="26"/>
  <c r="L150" i="26" s="1"/>
  <c r="L131" i="26"/>
  <c r="L109" i="26"/>
  <c r="L89" i="26"/>
  <c r="J328" i="26"/>
  <c r="J296" i="26"/>
  <c r="J295" i="26" s="1"/>
  <c r="K178" i="26"/>
  <c r="K177" i="26" s="1"/>
  <c r="K165" i="26"/>
  <c r="K160" i="26" s="1"/>
  <c r="K151" i="26"/>
  <c r="K150" i="26" s="1"/>
  <c r="K131" i="26"/>
  <c r="I328" i="26"/>
  <c r="I296" i="26"/>
  <c r="L231" i="26"/>
  <c r="L230" i="26" s="1"/>
  <c r="K109" i="26"/>
  <c r="L62" i="26"/>
  <c r="L61" i="26" s="1"/>
  <c r="J160" i="26"/>
  <c r="J131" i="26"/>
  <c r="K62" i="26"/>
  <c r="K61" i="26" s="1"/>
  <c r="K31" i="26"/>
  <c r="K328" i="26"/>
  <c r="K231" i="26"/>
  <c r="K230" i="26" s="1"/>
  <c r="I131" i="26"/>
  <c r="L328" i="26"/>
  <c r="L296" i="26"/>
  <c r="L295" i="26" s="1"/>
  <c r="J263" i="26"/>
  <c r="J231" i="26"/>
  <c r="J208" i="26"/>
  <c r="J178" i="26"/>
  <c r="J177" i="26" s="1"/>
  <c r="J109" i="26"/>
  <c r="J89" i="26"/>
  <c r="J62" i="26"/>
  <c r="J61" i="26" s="1"/>
  <c r="J31" i="26"/>
  <c r="I263" i="26"/>
  <c r="I231" i="26"/>
  <c r="I208" i="26"/>
  <c r="I178" i="26"/>
  <c r="I177" i="26" s="1"/>
  <c r="I109" i="26"/>
  <c r="I89" i="26"/>
  <c r="I62" i="26"/>
  <c r="I61" i="26" s="1"/>
  <c r="I31" i="26"/>
  <c r="J263" i="25"/>
  <c r="J230" i="25" s="1"/>
  <c r="J328" i="25"/>
  <c r="L109" i="25"/>
  <c r="L178" i="25"/>
  <c r="L177" i="25" s="1"/>
  <c r="L165" i="25"/>
  <c r="L160" i="25" s="1"/>
  <c r="K295" i="25"/>
  <c r="L231" i="25"/>
  <c r="L151" i="25"/>
  <c r="L150" i="25" s="1"/>
  <c r="I109" i="25"/>
  <c r="I89" i="25"/>
  <c r="I328" i="25"/>
  <c r="I296" i="25"/>
  <c r="J89" i="25"/>
  <c r="L328" i="25"/>
  <c r="I263" i="25"/>
  <c r="I231" i="25"/>
  <c r="I178" i="25"/>
  <c r="I177" i="25" s="1"/>
  <c r="J109" i="25"/>
  <c r="K160" i="25"/>
  <c r="K131" i="25"/>
  <c r="K263" i="25"/>
  <c r="K231" i="25"/>
  <c r="K208" i="25"/>
  <c r="K178" i="25"/>
  <c r="I165" i="25"/>
  <c r="I160" i="25" s="1"/>
  <c r="I151" i="25"/>
  <c r="I150" i="25" s="1"/>
  <c r="I131" i="25"/>
  <c r="K109" i="25"/>
  <c r="K89" i="25"/>
  <c r="J62" i="25"/>
  <c r="J61" i="25" s="1"/>
  <c r="J31" i="25"/>
  <c r="K62" i="25"/>
  <c r="K61" i="25" s="1"/>
  <c r="I62" i="25"/>
  <c r="I61" i="25" s="1"/>
  <c r="I31" i="25"/>
  <c r="L231" i="24"/>
  <c r="L178" i="24"/>
  <c r="L109" i="24"/>
  <c r="L328" i="24"/>
  <c r="L296" i="24"/>
  <c r="L263" i="24"/>
  <c r="L131" i="24"/>
  <c r="K328" i="24"/>
  <c r="K296" i="24"/>
  <c r="L208" i="24"/>
  <c r="J109" i="24"/>
  <c r="J328" i="24"/>
  <c r="J263" i="24"/>
  <c r="J231" i="24"/>
  <c r="J178" i="24"/>
  <c r="J177" i="24" s="1"/>
  <c r="J160" i="24"/>
  <c r="J131" i="24"/>
  <c r="L62" i="24"/>
  <c r="L61" i="24" s="1"/>
  <c r="I328" i="24"/>
  <c r="I296" i="24"/>
  <c r="K263" i="24"/>
  <c r="K231" i="24"/>
  <c r="K178" i="24"/>
  <c r="K177" i="24" s="1"/>
  <c r="K62" i="24"/>
  <c r="K61" i="24" s="1"/>
  <c r="K31" i="24"/>
  <c r="I160" i="24"/>
  <c r="I131" i="24"/>
  <c r="K109" i="24"/>
  <c r="K89" i="24"/>
  <c r="I263" i="24"/>
  <c r="I231" i="24"/>
  <c r="I208" i="24"/>
  <c r="I178" i="24"/>
  <c r="K165" i="24"/>
  <c r="K160" i="24" s="1"/>
  <c r="K151" i="24"/>
  <c r="K150" i="24" s="1"/>
  <c r="K131" i="24"/>
  <c r="I109" i="24"/>
  <c r="I89" i="24"/>
  <c r="I62" i="24"/>
  <c r="I61" i="24" s="1"/>
  <c r="I31" i="24"/>
  <c r="L178" i="23"/>
  <c r="L177" i="23" s="1"/>
  <c r="I328" i="23"/>
  <c r="I296" i="23"/>
  <c r="L328" i="23"/>
  <c r="L296" i="23"/>
  <c r="L231" i="23"/>
  <c r="J231" i="23"/>
  <c r="L165" i="23"/>
  <c r="L160" i="23" s="1"/>
  <c r="L109" i="23"/>
  <c r="L89" i="23"/>
  <c r="L62" i="23"/>
  <c r="L61" i="23" s="1"/>
  <c r="L31" i="23"/>
  <c r="K328" i="23"/>
  <c r="L263" i="23"/>
  <c r="K231" i="23"/>
  <c r="J328" i="23"/>
  <c r="J296" i="23"/>
  <c r="K263" i="23"/>
  <c r="K296" i="23"/>
  <c r="J263" i="23"/>
  <c r="J131" i="23"/>
  <c r="I109" i="23"/>
  <c r="I89" i="23"/>
  <c r="K62" i="23"/>
  <c r="K61" i="23" s="1"/>
  <c r="J109" i="23"/>
  <c r="J89" i="23"/>
  <c r="K178" i="23"/>
  <c r="J151" i="23"/>
  <c r="J150" i="23" s="1"/>
  <c r="I263" i="23"/>
  <c r="I231" i="23"/>
  <c r="J208" i="23"/>
  <c r="J178" i="23"/>
  <c r="K165" i="23"/>
  <c r="K160" i="23" s="1"/>
  <c r="I160" i="23"/>
  <c r="I151" i="23"/>
  <c r="I150" i="23" s="1"/>
  <c r="I131" i="23"/>
  <c r="J62" i="23"/>
  <c r="J61" i="23" s="1"/>
  <c r="J31" i="23"/>
  <c r="K208" i="23"/>
  <c r="I208" i="23"/>
  <c r="I178" i="23"/>
  <c r="J165" i="23"/>
  <c r="J160" i="23" s="1"/>
  <c r="K109" i="23"/>
  <c r="K89" i="23"/>
  <c r="I62" i="23"/>
  <c r="I61" i="23" s="1"/>
  <c r="I31" i="23"/>
  <c r="L231" i="22"/>
  <c r="L230" i="22" s="1"/>
  <c r="L62" i="22"/>
  <c r="L61" i="22" s="1"/>
  <c r="L31" i="22"/>
  <c r="L328" i="22"/>
  <c r="K178" i="22"/>
  <c r="L131" i="22"/>
  <c r="L109" i="22"/>
  <c r="K328" i="22"/>
  <c r="K296" i="22"/>
  <c r="K263" i="22"/>
  <c r="K231" i="22"/>
  <c r="K131" i="22"/>
  <c r="K109" i="22"/>
  <c r="K89" i="22"/>
  <c r="K62" i="22"/>
  <c r="K61" i="22" s="1"/>
  <c r="K31" i="22"/>
  <c r="K208" i="22"/>
  <c r="K165" i="22"/>
  <c r="K160" i="22" s="1"/>
  <c r="K151" i="22"/>
  <c r="K150" i="22" s="1"/>
  <c r="I328" i="22"/>
  <c r="L208" i="22"/>
  <c r="L178" i="22"/>
  <c r="L177" i="22" s="1"/>
  <c r="L165" i="22"/>
  <c r="L160" i="22" s="1"/>
  <c r="L151" i="22"/>
  <c r="L150" i="22" s="1"/>
  <c r="I131" i="22"/>
  <c r="J263" i="22"/>
  <c r="J231" i="22"/>
  <c r="J208" i="22"/>
  <c r="J178" i="22"/>
  <c r="J109" i="22"/>
  <c r="J89" i="22"/>
  <c r="J62" i="22"/>
  <c r="J61" i="22" s="1"/>
  <c r="J31" i="22"/>
  <c r="I263" i="22"/>
  <c r="I231" i="22"/>
  <c r="I208" i="22"/>
  <c r="I178" i="22"/>
  <c r="I109" i="22"/>
  <c r="I89" i="22"/>
  <c r="I62" i="22"/>
  <c r="I61" i="22" s="1"/>
  <c r="I31" i="22"/>
  <c r="I328" i="21"/>
  <c r="K328" i="21"/>
  <c r="K295" i="21" s="1"/>
  <c r="L231" i="21"/>
  <c r="L208" i="21"/>
  <c r="L178" i="21"/>
  <c r="L177" i="21" s="1"/>
  <c r="L165" i="21"/>
  <c r="L160" i="21" s="1"/>
  <c r="L151" i="21"/>
  <c r="L150" i="21" s="1"/>
  <c r="L131" i="21"/>
  <c r="L109" i="21"/>
  <c r="L89" i="21"/>
  <c r="L62" i="21"/>
  <c r="L61" i="21" s="1"/>
  <c r="L31" i="21"/>
  <c r="L328" i="21"/>
  <c r="J296" i="21"/>
  <c r="J263" i="21"/>
  <c r="I296" i="21"/>
  <c r="J328" i="21"/>
  <c r="L296" i="21"/>
  <c r="I263" i="21"/>
  <c r="J109" i="21"/>
  <c r="J89" i="21"/>
  <c r="K231" i="21"/>
  <c r="K208" i="21"/>
  <c r="K178" i="21"/>
  <c r="J151" i="21"/>
  <c r="J150" i="21" s="1"/>
  <c r="J131" i="21"/>
  <c r="I109" i="21"/>
  <c r="I89" i="21"/>
  <c r="K62" i="21"/>
  <c r="K61" i="21" s="1"/>
  <c r="K31" i="21"/>
  <c r="J62" i="21"/>
  <c r="J61" i="21" s="1"/>
  <c r="J31" i="21"/>
  <c r="K263" i="21"/>
  <c r="J231" i="21"/>
  <c r="J230" i="21" s="1"/>
  <c r="J178" i="21"/>
  <c r="J177" i="21" s="1"/>
  <c r="I131" i="21"/>
  <c r="I231" i="21"/>
  <c r="I230" i="21" s="1"/>
  <c r="I208" i="21"/>
  <c r="I178" i="21"/>
  <c r="J165" i="21"/>
  <c r="J160" i="21" s="1"/>
  <c r="K109" i="21"/>
  <c r="K89" i="21"/>
  <c r="I62" i="21"/>
  <c r="I61" i="21" s="1"/>
  <c r="J296" i="20"/>
  <c r="J295" i="20" s="1"/>
  <c r="L160" i="20"/>
  <c r="K328" i="20"/>
  <c r="L151" i="20"/>
  <c r="L150" i="20" s="1"/>
  <c r="L62" i="20"/>
  <c r="L61" i="20" s="1"/>
  <c r="J230" i="20"/>
  <c r="L178" i="20"/>
  <c r="L89" i="20"/>
  <c r="I328" i="20"/>
  <c r="K296" i="20"/>
  <c r="L231" i="20"/>
  <c r="L230" i="20" s="1"/>
  <c r="L131" i="20"/>
  <c r="L109" i="20"/>
  <c r="L31" i="20"/>
  <c r="J89" i="20"/>
  <c r="L328" i="20"/>
  <c r="J178" i="20"/>
  <c r="J177" i="20" s="1"/>
  <c r="J131" i="20"/>
  <c r="J109" i="20"/>
  <c r="L296" i="20"/>
  <c r="J31" i="20"/>
  <c r="I296" i="20"/>
  <c r="I160" i="20"/>
  <c r="I131" i="20"/>
  <c r="K109" i="20"/>
  <c r="K89" i="20"/>
  <c r="K62" i="20"/>
  <c r="K61" i="20" s="1"/>
  <c r="K31" i="20"/>
  <c r="K263" i="20"/>
  <c r="K231" i="20"/>
  <c r="K230" i="20" s="1"/>
  <c r="K208" i="20"/>
  <c r="I178" i="20"/>
  <c r="I177" i="20" s="1"/>
  <c r="K165" i="20"/>
  <c r="K160" i="20"/>
  <c r="K151" i="20"/>
  <c r="K150" i="20" s="1"/>
  <c r="K131" i="20"/>
  <c r="I109" i="20"/>
  <c r="I89" i="20"/>
  <c r="I62" i="20"/>
  <c r="I61" i="20" s="1"/>
  <c r="I31" i="20"/>
  <c r="I296" i="19"/>
  <c r="J328" i="19"/>
  <c r="L131" i="19"/>
  <c r="L109" i="19"/>
  <c r="L89" i="19"/>
  <c r="L62" i="19"/>
  <c r="L61" i="19" s="1"/>
  <c r="I328" i="19"/>
  <c r="L328" i="19"/>
  <c r="L296" i="19"/>
  <c r="J263" i="19"/>
  <c r="J208" i="19"/>
  <c r="J177" i="19" s="1"/>
  <c r="L151" i="19"/>
  <c r="L150" i="19" s="1"/>
  <c r="J131" i="19"/>
  <c r="K109" i="19"/>
  <c r="K89" i="19"/>
  <c r="L31" i="19"/>
  <c r="K328" i="19"/>
  <c r="K296" i="19"/>
  <c r="I263" i="19"/>
  <c r="I230" i="19" s="1"/>
  <c r="K231" i="19"/>
  <c r="K178" i="19"/>
  <c r="J165" i="19"/>
  <c r="J160" i="19" s="1"/>
  <c r="K151" i="19"/>
  <c r="K150" i="19" s="1"/>
  <c r="K62" i="19"/>
  <c r="K61" i="19" s="1"/>
  <c r="J231" i="19"/>
  <c r="K160" i="19"/>
  <c r="K263" i="19"/>
  <c r="K208" i="19"/>
  <c r="K131" i="19"/>
  <c r="J109" i="19"/>
  <c r="J89" i="19"/>
  <c r="J62" i="19"/>
  <c r="J61" i="19" s="1"/>
  <c r="J31" i="19"/>
  <c r="I165" i="19"/>
  <c r="I160" i="19" s="1"/>
  <c r="I109" i="19"/>
  <c r="I89" i="19"/>
  <c r="I62" i="19"/>
  <c r="I61" i="19" s="1"/>
  <c r="I31" i="19"/>
  <c r="I328" i="18"/>
  <c r="L131" i="18"/>
  <c r="L109" i="18"/>
  <c r="J328" i="18"/>
  <c r="J295" i="18" s="1"/>
  <c r="L178" i="18"/>
  <c r="L177" i="18" s="1"/>
  <c r="L231" i="18"/>
  <c r="L151" i="18"/>
  <c r="L150" i="18" s="1"/>
  <c r="L62" i="18"/>
  <c r="L61" i="18" s="1"/>
  <c r="L165" i="18"/>
  <c r="L160" i="18" s="1"/>
  <c r="L89" i="18"/>
  <c r="L328" i="18"/>
  <c r="J89" i="18"/>
  <c r="K328" i="18"/>
  <c r="K296" i="18"/>
  <c r="K263" i="18"/>
  <c r="J263" i="18"/>
  <c r="K231" i="18"/>
  <c r="J231" i="18"/>
  <c r="K178" i="18"/>
  <c r="K177" i="18" s="1"/>
  <c r="J178" i="18"/>
  <c r="J160" i="18"/>
  <c r="J131" i="18"/>
  <c r="J109" i="18"/>
  <c r="J31" i="18"/>
  <c r="I131" i="18"/>
  <c r="K109" i="18"/>
  <c r="K89" i="18"/>
  <c r="K62" i="18"/>
  <c r="K61" i="18" s="1"/>
  <c r="K31" i="18"/>
  <c r="I263" i="18"/>
  <c r="I231" i="18"/>
  <c r="I208" i="18"/>
  <c r="I178" i="18"/>
  <c r="K165" i="18"/>
  <c r="K160" i="18" s="1"/>
  <c r="K151" i="18"/>
  <c r="K150" i="18" s="1"/>
  <c r="K131" i="18"/>
  <c r="I109" i="18"/>
  <c r="I89" i="18"/>
  <c r="I62" i="18"/>
  <c r="I61" i="18" s="1"/>
  <c r="I31" i="18"/>
  <c r="J296" i="17"/>
  <c r="L231" i="17"/>
  <c r="L230" i="17" s="1"/>
  <c r="L178" i="17"/>
  <c r="L177" i="17" s="1"/>
  <c r="L109" i="17"/>
  <c r="J328" i="17"/>
  <c r="K296" i="17"/>
  <c r="K295" i="17" s="1"/>
  <c r="L165" i="17"/>
  <c r="L160" i="17" s="1"/>
  <c r="L89" i="17"/>
  <c r="L62" i="17"/>
  <c r="L61" i="17" s="1"/>
  <c r="L31" i="17"/>
  <c r="I328" i="17"/>
  <c r="J89" i="17"/>
  <c r="L328" i="17"/>
  <c r="L296" i="17"/>
  <c r="K231" i="17"/>
  <c r="K208" i="17"/>
  <c r="J131" i="17"/>
  <c r="I109" i="17"/>
  <c r="I89" i="17"/>
  <c r="K62" i="17"/>
  <c r="K61" i="17" s="1"/>
  <c r="J263" i="17"/>
  <c r="J231" i="17"/>
  <c r="J208" i="17"/>
  <c r="J178" i="17"/>
  <c r="K165" i="17"/>
  <c r="K160" i="17" s="1"/>
  <c r="I160" i="17"/>
  <c r="I151" i="17"/>
  <c r="I150" i="17" s="1"/>
  <c r="I131" i="17"/>
  <c r="J62" i="17"/>
  <c r="J61" i="17" s="1"/>
  <c r="J31" i="17"/>
  <c r="K263" i="17"/>
  <c r="K178" i="17"/>
  <c r="K177" i="17" s="1"/>
  <c r="J151" i="17"/>
  <c r="J150" i="17" s="1"/>
  <c r="I263" i="17"/>
  <c r="I231" i="17"/>
  <c r="I178" i="17"/>
  <c r="K109" i="17"/>
  <c r="K89" i="17"/>
  <c r="I62" i="17"/>
  <c r="I61" i="17" s="1"/>
  <c r="I31" i="17"/>
  <c r="K165" i="16"/>
  <c r="K160" i="16" s="1"/>
  <c r="K263" i="16"/>
  <c r="L109" i="16"/>
  <c r="L62" i="16"/>
  <c r="L61" i="16" s="1"/>
  <c r="I328" i="16"/>
  <c r="K296" i="16"/>
  <c r="L230" i="16"/>
  <c r="K231" i="16"/>
  <c r="L178" i="16"/>
  <c r="L177" i="16" s="1"/>
  <c r="K178" i="16"/>
  <c r="K177" i="16" s="1"/>
  <c r="K151" i="16"/>
  <c r="K150" i="16" s="1"/>
  <c r="K131" i="16"/>
  <c r="K109" i="16"/>
  <c r="I296" i="16"/>
  <c r="L151" i="16"/>
  <c r="L150" i="16" s="1"/>
  <c r="L131" i="16"/>
  <c r="L89" i="16"/>
  <c r="K328" i="16"/>
  <c r="J328" i="16"/>
  <c r="L160" i="16"/>
  <c r="J263" i="16"/>
  <c r="I160" i="16"/>
  <c r="I131" i="16"/>
  <c r="L328" i="16"/>
  <c r="I263" i="16"/>
  <c r="K89" i="16"/>
  <c r="K62" i="16"/>
  <c r="K61" i="16" s="1"/>
  <c r="J231" i="16"/>
  <c r="J208" i="16"/>
  <c r="J178" i="16"/>
  <c r="J109" i="16"/>
  <c r="J89" i="16"/>
  <c r="J62" i="16"/>
  <c r="J61" i="16" s="1"/>
  <c r="J31" i="16"/>
  <c r="I231" i="16"/>
  <c r="I208" i="16"/>
  <c r="I178" i="16"/>
  <c r="I109" i="16"/>
  <c r="I89" i="16"/>
  <c r="I62" i="16"/>
  <c r="I61" i="16" s="1"/>
  <c r="I31" i="16"/>
  <c r="L178" i="15"/>
  <c r="L177" i="15" s="1"/>
  <c r="L109" i="15"/>
  <c r="L89" i="15"/>
  <c r="L328" i="15"/>
  <c r="I328" i="15"/>
  <c r="L165" i="15"/>
  <c r="L160" i="15" s="1"/>
  <c r="K328" i="15"/>
  <c r="J328" i="15"/>
  <c r="J296" i="15"/>
  <c r="J89" i="15"/>
  <c r="L263" i="15"/>
  <c r="L230" i="15" s="1"/>
  <c r="J263" i="15"/>
  <c r="I263" i="15"/>
  <c r="J231" i="15"/>
  <c r="J208" i="15"/>
  <c r="J178" i="15"/>
  <c r="K165" i="15"/>
  <c r="K160" i="15" s="1"/>
  <c r="I160" i="15"/>
  <c r="I151" i="15"/>
  <c r="I150" i="15" s="1"/>
  <c r="I131" i="15"/>
  <c r="J62" i="15"/>
  <c r="J61" i="15" s="1"/>
  <c r="J31" i="15"/>
  <c r="K231" i="15"/>
  <c r="K230" i="15" s="1"/>
  <c r="K208" i="15"/>
  <c r="K178" i="15"/>
  <c r="J151" i="15"/>
  <c r="J150" i="15" s="1"/>
  <c r="J131" i="15"/>
  <c r="I109" i="15"/>
  <c r="I89" i="15"/>
  <c r="K62" i="15"/>
  <c r="K61" i="15" s="1"/>
  <c r="I231" i="15"/>
  <c r="I178" i="15"/>
  <c r="I177" i="15" s="1"/>
  <c r="K109" i="15"/>
  <c r="K89" i="15"/>
  <c r="I62" i="15"/>
  <c r="I61" i="15" s="1"/>
  <c r="I31" i="15"/>
  <c r="L178" i="14"/>
  <c r="L177" i="14" s="1"/>
  <c r="L109" i="14"/>
  <c r="L89" i="14"/>
  <c r="I296" i="14"/>
  <c r="J296" i="14"/>
  <c r="L328" i="14"/>
  <c r="J89" i="14"/>
  <c r="K328" i="14"/>
  <c r="L296" i="14"/>
  <c r="L263" i="14"/>
  <c r="L230" i="14" s="1"/>
  <c r="J263" i="14"/>
  <c r="J328" i="14"/>
  <c r="K296" i="14"/>
  <c r="K263" i="14"/>
  <c r="L165" i="14"/>
  <c r="L160" i="14" s="1"/>
  <c r="J109" i="14"/>
  <c r="K208" i="14"/>
  <c r="J131" i="14"/>
  <c r="I89" i="14"/>
  <c r="K62" i="14"/>
  <c r="K61" i="14" s="1"/>
  <c r="I263" i="14"/>
  <c r="J231" i="14"/>
  <c r="J208" i="14"/>
  <c r="J178" i="14"/>
  <c r="J177" i="14" s="1"/>
  <c r="K165" i="14"/>
  <c r="K160" i="14" s="1"/>
  <c r="I160" i="14"/>
  <c r="I151" i="14"/>
  <c r="I150" i="14" s="1"/>
  <c r="I131" i="14"/>
  <c r="J62" i="14"/>
  <c r="J61" i="14" s="1"/>
  <c r="J31" i="14"/>
  <c r="K231" i="14"/>
  <c r="K230" i="14" s="1"/>
  <c r="K178" i="14"/>
  <c r="J151" i="14"/>
  <c r="J150" i="14" s="1"/>
  <c r="I231" i="14"/>
  <c r="I178" i="14"/>
  <c r="K109" i="14"/>
  <c r="K89" i="14"/>
  <c r="I62" i="14"/>
  <c r="I61" i="14" s="1"/>
  <c r="I31" i="14"/>
  <c r="I22" i="12"/>
  <c r="K22" i="12"/>
  <c r="M22" i="12"/>
  <c r="I23" i="12"/>
  <c r="O23" i="12" s="1"/>
  <c r="I24" i="12"/>
  <c r="K24" i="12"/>
  <c r="K27" i="12" s="1"/>
  <c r="M24" i="12"/>
  <c r="M27" i="12" s="1"/>
  <c r="G27" i="12"/>
  <c r="I34" i="11"/>
  <c r="J34" i="11"/>
  <c r="J33" i="11" s="1"/>
  <c r="J32" i="11" s="1"/>
  <c r="K34" i="11"/>
  <c r="K33" i="11" s="1"/>
  <c r="K32" i="11" s="1"/>
  <c r="L34" i="11"/>
  <c r="L33" i="11" s="1"/>
  <c r="L32" i="11" s="1"/>
  <c r="I36" i="11"/>
  <c r="J36" i="11"/>
  <c r="K36" i="11"/>
  <c r="L36" i="11"/>
  <c r="I40" i="11"/>
  <c r="I39" i="11" s="1"/>
  <c r="I38" i="11" s="1"/>
  <c r="J40" i="11"/>
  <c r="J39" i="11" s="1"/>
  <c r="J38" i="11" s="1"/>
  <c r="K40" i="11"/>
  <c r="K39" i="11" s="1"/>
  <c r="K38" i="11" s="1"/>
  <c r="L40" i="11"/>
  <c r="L39" i="11" s="1"/>
  <c r="L38" i="11" s="1"/>
  <c r="I45" i="11"/>
  <c r="I44" i="11" s="1"/>
  <c r="I43" i="11" s="1"/>
  <c r="I42" i="11" s="1"/>
  <c r="J45" i="11"/>
  <c r="J44" i="11" s="1"/>
  <c r="J43" i="11" s="1"/>
  <c r="J42" i="11" s="1"/>
  <c r="K45" i="11"/>
  <c r="K44" i="11" s="1"/>
  <c r="K43" i="11" s="1"/>
  <c r="K42" i="11" s="1"/>
  <c r="L45" i="11"/>
  <c r="L44" i="11" s="1"/>
  <c r="L43" i="11" s="1"/>
  <c r="L42" i="11" s="1"/>
  <c r="I64" i="11"/>
  <c r="I63" i="11" s="1"/>
  <c r="J64" i="11"/>
  <c r="J63" i="11" s="1"/>
  <c r="K64" i="11"/>
  <c r="K63" i="11" s="1"/>
  <c r="L64" i="11"/>
  <c r="L63" i="11" s="1"/>
  <c r="I69" i="11"/>
  <c r="I68" i="11" s="1"/>
  <c r="J69" i="11"/>
  <c r="J68" i="11" s="1"/>
  <c r="K69" i="11"/>
  <c r="K68" i="11" s="1"/>
  <c r="L69" i="11"/>
  <c r="L68" i="11" s="1"/>
  <c r="I74" i="11"/>
  <c r="I73" i="11" s="1"/>
  <c r="J74" i="11"/>
  <c r="J73" i="11" s="1"/>
  <c r="K74" i="11"/>
  <c r="K73" i="11" s="1"/>
  <c r="L74" i="11"/>
  <c r="L73" i="11" s="1"/>
  <c r="I80" i="11"/>
  <c r="I79" i="11" s="1"/>
  <c r="I78" i="11" s="1"/>
  <c r="J80" i="11"/>
  <c r="J79" i="11" s="1"/>
  <c r="J78" i="11" s="1"/>
  <c r="K80" i="11"/>
  <c r="K79" i="11" s="1"/>
  <c r="K78" i="11" s="1"/>
  <c r="L80" i="11"/>
  <c r="L79" i="11" s="1"/>
  <c r="L78" i="11" s="1"/>
  <c r="I85" i="11"/>
  <c r="I84" i="11" s="1"/>
  <c r="I83" i="11" s="1"/>
  <c r="I82" i="11" s="1"/>
  <c r="J85" i="11"/>
  <c r="J84" i="11" s="1"/>
  <c r="J83" i="11" s="1"/>
  <c r="J82" i="11" s="1"/>
  <c r="K85" i="11"/>
  <c r="K84" i="11" s="1"/>
  <c r="K83" i="11" s="1"/>
  <c r="K82" i="11" s="1"/>
  <c r="L85" i="11"/>
  <c r="L84" i="11" s="1"/>
  <c r="L83" i="11" s="1"/>
  <c r="L82" i="11" s="1"/>
  <c r="I92" i="11"/>
  <c r="I91" i="11" s="1"/>
  <c r="I90" i="11" s="1"/>
  <c r="J92" i="11"/>
  <c r="J91" i="11" s="1"/>
  <c r="J90" i="11" s="1"/>
  <c r="K92" i="11"/>
  <c r="K91" i="11" s="1"/>
  <c r="K90" i="11" s="1"/>
  <c r="L92" i="11"/>
  <c r="L91" i="11" s="1"/>
  <c r="L90" i="11" s="1"/>
  <c r="I97" i="11"/>
  <c r="I96" i="11" s="1"/>
  <c r="I95" i="11" s="1"/>
  <c r="J97" i="11"/>
  <c r="J96" i="11" s="1"/>
  <c r="J95" i="11" s="1"/>
  <c r="K97" i="11"/>
  <c r="K96" i="11" s="1"/>
  <c r="K95" i="11" s="1"/>
  <c r="L97" i="11"/>
  <c r="L96" i="11" s="1"/>
  <c r="L95" i="11" s="1"/>
  <c r="I102" i="11"/>
  <c r="I101" i="11" s="1"/>
  <c r="I100" i="11" s="1"/>
  <c r="J102" i="11"/>
  <c r="J101" i="11" s="1"/>
  <c r="J100" i="11" s="1"/>
  <c r="K102" i="11"/>
  <c r="K101" i="11" s="1"/>
  <c r="K100" i="11" s="1"/>
  <c r="L102" i="11"/>
  <c r="L101" i="11" s="1"/>
  <c r="L100" i="11" s="1"/>
  <c r="I106" i="11"/>
  <c r="I105" i="11" s="1"/>
  <c r="J106" i="11"/>
  <c r="J105" i="11" s="1"/>
  <c r="K106" i="11"/>
  <c r="K105" i="11" s="1"/>
  <c r="L106" i="11"/>
  <c r="L105" i="11" s="1"/>
  <c r="I112" i="11"/>
  <c r="I111" i="11" s="1"/>
  <c r="I110" i="11" s="1"/>
  <c r="J112" i="11"/>
  <c r="J111" i="11" s="1"/>
  <c r="J110" i="11" s="1"/>
  <c r="K112" i="11"/>
  <c r="K111" i="11" s="1"/>
  <c r="K110" i="11" s="1"/>
  <c r="L112" i="11"/>
  <c r="L111" i="11" s="1"/>
  <c r="L110" i="11" s="1"/>
  <c r="I117" i="11"/>
  <c r="I116" i="11" s="1"/>
  <c r="I115" i="11" s="1"/>
  <c r="J117" i="11"/>
  <c r="J116" i="11" s="1"/>
  <c r="J115" i="11" s="1"/>
  <c r="K117" i="11"/>
  <c r="K116" i="11" s="1"/>
  <c r="K115" i="11" s="1"/>
  <c r="L117" i="11"/>
  <c r="L116" i="11" s="1"/>
  <c r="L115" i="11" s="1"/>
  <c r="I121" i="11"/>
  <c r="I120" i="11" s="1"/>
  <c r="I119" i="11" s="1"/>
  <c r="J121" i="11"/>
  <c r="J120" i="11" s="1"/>
  <c r="J119" i="11" s="1"/>
  <c r="K121" i="11"/>
  <c r="K120" i="11" s="1"/>
  <c r="K119" i="11" s="1"/>
  <c r="L121" i="11"/>
  <c r="L120" i="11" s="1"/>
  <c r="L119" i="11" s="1"/>
  <c r="I125" i="11"/>
  <c r="I124" i="11" s="1"/>
  <c r="I123" i="11" s="1"/>
  <c r="J125" i="11"/>
  <c r="J124" i="11" s="1"/>
  <c r="J123" i="11" s="1"/>
  <c r="K125" i="11"/>
  <c r="K124" i="11" s="1"/>
  <c r="K123" i="11" s="1"/>
  <c r="L125" i="11"/>
  <c r="L124" i="11" s="1"/>
  <c r="L123" i="11" s="1"/>
  <c r="I129" i="11"/>
  <c r="I128" i="11" s="1"/>
  <c r="I127" i="11" s="1"/>
  <c r="J129" i="11"/>
  <c r="J128" i="11" s="1"/>
  <c r="J127" i="11" s="1"/>
  <c r="K129" i="11"/>
  <c r="K128" i="11" s="1"/>
  <c r="K127" i="11" s="1"/>
  <c r="L129" i="11"/>
  <c r="L128" i="11" s="1"/>
  <c r="L127" i="11" s="1"/>
  <c r="I134" i="11"/>
  <c r="I133" i="11" s="1"/>
  <c r="I132" i="11" s="1"/>
  <c r="J134" i="11"/>
  <c r="J133" i="11" s="1"/>
  <c r="J132" i="11" s="1"/>
  <c r="K134" i="11"/>
  <c r="K133" i="11" s="1"/>
  <c r="K132" i="11" s="1"/>
  <c r="L134" i="11"/>
  <c r="L133" i="11" s="1"/>
  <c r="L132" i="11" s="1"/>
  <c r="I139" i="11"/>
  <c r="I138" i="11" s="1"/>
  <c r="I137" i="11" s="1"/>
  <c r="J139" i="11"/>
  <c r="J138" i="11" s="1"/>
  <c r="J137" i="11" s="1"/>
  <c r="K139" i="11"/>
  <c r="K138" i="11" s="1"/>
  <c r="K137" i="11" s="1"/>
  <c r="L139" i="11"/>
  <c r="L138" i="11" s="1"/>
  <c r="L137" i="11" s="1"/>
  <c r="I143" i="11"/>
  <c r="I142" i="11" s="1"/>
  <c r="J143" i="11"/>
  <c r="J142" i="11" s="1"/>
  <c r="K143" i="11"/>
  <c r="K142" i="11" s="1"/>
  <c r="L143" i="11"/>
  <c r="L142" i="11" s="1"/>
  <c r="I147" i="11"/>
  <c r="I146" i="11" s="1"/>
  <c r="I145" i="11" s="1"/>
  <c r="J147" i="11"/>
  <c r="J146" i="11" s="1"/>
  <c r="J145" i="11" s="1"/>
  <c r="K147" i="11"/>
  <c r="K146" i="11" s="1"/>
  <c r="K145" i="11" s="1"/>
  <c r="L147" i="11"/>
  <c r="L146" i="11" s="1"/>
  <c r="L145" i="11" s="1"/>
  <c r="I153" i="11"/>
  <c r="I152" i="11" s="1"/>
  <c r="J153" i="11"/>
  <c r="J152" i="11" s="1"/>
  <c r="K153" i="11"/>
  <c r="K152" i="11" s="1"/>
  <c r="L153" i="11"/>
  <c r="L152" i="11" s="1"/>
  <c r="I158" i="11"/>
  <c r="I157" i="11" s="1"/>
  <c r="J158" i="11"/>
  <c r="J157" i="11" s="1"/>
  <c r="K158" i="11"/>
  <c r="K157" i="11" s="1"/>
  <c r="L158" i="11"/>
  <c r="L157" i="11" s="1"/>
  <c r="I163" i="11"/>
  <c r="I162" i="11" s="1"/>
  <c r="I161" i="11" s="1"/>
  <c r="J163" i="11"/>
  <c r="J162" i="11" s="1"/>
  <c r="J161" i="11" s="1"/>
  <c r="K163" i="11"/>
  <c r="K162" i="11" s="1"/>
  <c r="K161" i="11" s="1"/>
  <c r="L163" i="11"/>
  <c r="L162" i="11" s="1"/>
  <c r="L161" i="11" s="1"/>
  <c r="I167" i="11"/>
  <c r="I166" i="11" s="1"/>
  <c r="J167" i="11"/>
  <c r="J166" i="11" s="1"/>
  <c r="K167" i="11"/>
  <c r="K166" i="11" s="1"/>
  <c r="L167" i="11"/>
  <c r="L166" i="11" s="1"/>
  <c r="I172" i="11"/>
  <c r="I171" i="11" s="1"/>
  <c r="J172" i="11"/>
  <c r="J171" i="11" s="1"/>
  <c r="K172" i="11"/>
  <c r="K171" i="11" s="1"/>
  <c r="L172" i="11"/>
  <c r="L171" i="11" s="1"/>
  <c r="I180" i="11"/>
  <c r="I179" i="11" s="1"/>
  <c r="J180" i="11"/>
  <c r="J179" i="11" s="1"/>
  <c r="K180" i="11"/>
  <c r="K179" i="11" s="1"/>
  <c r="L180" i="11"/>
  <c r="L179" i="11" s="1"/>
  <c r="I183" i="11"/>
  <c r="I182" i="11" s="1"/>
  <c r="J183" i="11"/>
  <c r="J182" i="11" s="1"/>
  <c r="K183" i="11"/>
  <c r="K182" i="11" s="1"/>
  <c r="L183" i="11"/>
  <c r="L182" i="11" s="1"/>
  <c r="I188" i="11"/>
  <c r="I187" i="11" s="1"/>
  <c r="J188" i="11"/>
  <c r="J187" i="11" s="1"/>
  <c r="K188" i="11"/>
  <c r="K187" i="11" s="1"/>
  <c r="L188" i="11"/>
  <c r="L187" i="11" s="1"/>
  <c r="M188" i="11"/>
  <c r="N188" i="11"/>
  <c r="O188" i="11"/>
  <c r="P188" i="11"/>
  <c r="I194" i="11"/>
  <c r="I193" i="11" s="1"/>
  <c r="J194" i="11"/>
  <c r="J193" i="11" s="1"/>
  <c r="K194" i="11"/>
  <c r="K193" i="11" s="1"/>
  <c r="L194" i="11"/>
  <c r="L193" i="11" s="1"/>
  <c r="I199" i="11"/>
  <c r="I198" i="11" s="1"/>
  <c r="J199" i="11"/>
  <c r="J198" i="11" s="1"/>
  <c r="K199" i="11"/>
  <c r="K198" i="11" s="1"/>
  <c r="L199" i="11"/>
  <c r="L198" i="11" s="1"/>
  <c r="I203" i="11"/>
  <c r="I202" i="11" s="1"/>
  <c r="I201" i="11" s="1"/>
  <c r="J203" i="11"/>
  <c r="J202" i="11" s="1"/>
  <c r="J201" i="11" s="1"/>
  <c r="K203" i="11"/>
  <c r="K202" i="11" s="1"/>
  <c r="K201" i="11" s="1"/>
  <c r="L203" i="11"/>
  <c r="L202" i="11" s="1"/>
  <c r="L201" i="11" s="1"/>
  <c r="I210" i="11"/>
  <c r="I209" i="11" s="1"/>
  <c r="J210" i="11"/>
  <c r="J209" i="11" s="1"/>
  <c r="K210" i="11"/>
  <c r="K209" i="11" s="1"/>
  <c r="L210" i="11"/>
  <c r="L209" i="11" s="1"/>
  <c r="K212" i="11"/>
  <c r="I213" i="11"/>
  <c r="I212" i="11" s="1"/>
  <c r="J213" i="11"/>
  <c r="J212" i="11" s="1"/>
  <c r="K213" i="11"/>
  <c r="L213" i="11"/>
  <c r="L212" i="11" s="1"/>
  <c r="I222" i="11"/>
  <c r="I221" i="11" s="1"/>
  <c r="I220" i="11" s="1"/>
  <c r="J222" i="11"/>
  <c r="J221" i="11" s="1"/>
  <c r="J220" i="11" s="1"/>
  <c r="K222" i="11"/>
  <c r="K221" i="11" s="1"/>
  <c r="K220" i="11" s="1"/>
  <c r="L222" i="11"/>
  <c r="L221" i="11" s="1"/>
  <c r="L220" i="11" s="1"/>
  <c r="I226" i="11"/>
  <c r="I225" i="11" s="1"/>
  <c r="I224" i="11" s="1"/>
  <c r="J226" i="11"/>
  <c r="J225" i="11" s="1"/>
  <c r="J224" i="11" s="1"/>
  <c r="K226" i="11"/>
  <c r="K225" i="11" s="1"/>
  <c r="K224" i="11" s="1"/>
  <c r="L226" i="11"/>
  <c r="L225" i="11" s="1"/>
  <c r="L224" i="11" s="1"/>
  <c r="I233" i="11"/>
  <c r="I232" i="11" s="1"/>
  <c r="J233" i="11"/>
  <c r="J232" i="11" s="1"/>
  <c r="K233" i="11"/>
  <c r="K232" i="11" s="1"/>
  <c r="L233" i="11"/>
  <c r="L232" i="11" s="1"/>
  <c r="I235" i="11"/>
  <c r="J235" i="11"/>
  <c r="K235" i="11"/>
  <c r="L235" i="11"/>
  <c r="I238" i="11"/>
  <c r="J238" i="11"/>
  <c r="K238" i="11"/>
  <c r="L238" i="11"/>
  <c r="I242" i="11"/>
  <c r="I241" i="11" s="1"/>
  <c r="J242" i="11"/>
  <c r="J241" i="11" s="1"/>
  <c r="K242" i="11"/>
  <c r="K241" i="11" s="1"/>
  <c r="L242" i="11"/>
  <c r="L241" i="11" s="1"/>
  <c r="I246" i="11"/>
  <c r="I245" i="11" s="1"/>
  <c r="J246" i="11"/>
  <c r="J245" i="11" s="1"/>
  <c r="K246" i="11"/>
  <c r="K245" i="11" s="1"/>
  <c r="L246" i="11"/>
  <c r="L245" i="11" s="1"/>
  <c r="I250" i="11"/>
  <c r="I249" i="11" s="1"/>
  <c r="J250" i="11"/>
  <c r="J249" i="11" s="1"/>
  <c r="K250" i="11"/>
  <c r="K249" i="11" s="1"/>
  <c r="L250" i="11"/>
  <c r="L249" i="11" s="1"/>
  <c r="I254" i="11"/>
  <c r="I253" i="11" s="1"/>
  <c r="J254" i="11"/>
  <c r="J253" i="11" s="1"/>
  <c r="K254" i="11"/>
  <c r="K253" i="11" s="1"/>
  <c r="L254" i="11"/>
  <c r="L253" i="11" s="1"/>
  <c r="I257" i="11"/>
  <c r="I256" i="11" s="1"/>
  <c r="J257" i="11"/>
  <c r="J256" i="11" s="1"/>
  <c r="K257" i="11"/>
  <c r="K256" i="11" s="1"/>
  <c r="L257" i="11"/>
  <c r="L256" i="11" s="1"/>
  <c r="I260" i="11"/>
  <c r="I259" i="11" s="1"/>
  <c r="J260" i="11"/>
  <c r="J259" i="11" s="1"/>
  <c r="K260" i="11"/>
  <c r="K259" i="11" s="1"/>
  <c r="L260" i="11"/>
  <c r="L259" i="11" s="1"/>
  <c r="I265" i="11"/>
  <c r="I264" i="11" s="1"/>
  <c r="J265" i="11"/>
  <c r="J264" i="11" s="1"/>
  <c r="K265" i="11"/>
  <c r="K264" i="11" s="1"/>
  <c r="L265" i="11"/>
  <c r="L264" i="11" s="1"/>
  <c r="I267" i="11"/>
  <c r="J267" i="11"/>
  <c r="K267" i="11"/>
  <c r="L267" i="11"/>
  <c r="I270" i="11"/>
  <c r="J270" i="11"/>
  <c r="K270" i="11"/>
  <c r="L270" i="11"/>
  <c r="I274" i="11"/>
  <c r="I273" i="11" s="1"/>
  <c r="J274" i="11"/>
  <c r="J273" i="11" s="1"/>
  <c r="K274" i="11"/>
  <c r="K273" i="11" s="1"/>
  <c r="L274" i="11"/>
  <c r="L273" i="11" s="1"/>
  <c r="I278" i="11"/>
  <c r="I277" i="11" s="1"/>
  <c r="J278" i="11"/>
  <c r="J277" i="11" s="1"/>
  <c r="K278" i="11"/>
  <c r="K277" i="11" s="1"/>
  <c r="L278" i="11"/>
  <c r="L277" i="11" s="1"/>
  <c r="I282" i="11"/>
  <c r="I281" i="11" s="1"/>
  <c r="J282" i="11"/>
  <c r="J281" i="11" s="1"/>
  <c r="K282" i="11"/>
  <c r="K281" i="11" s="1"/>
  <c r="L282" i="11"/>
  <c r="L281" i="11" s="1"/>
  <c r="I286" i="11"/>
  <c r="I285" i="11" s="1"/>
  <c r="J286" i="11"/>
  <c r="J285" i="11" s="1"/>
  <c r="K286" i="11"/>
  <c r="K285" i="11" s="1"/>
  <c r="L286" i="11"/>
  <c r="L285" i="11" s="1"/>
  <c r="I289" i="11"/>
  <c r="I288" i="11" s="1"/>
  <c r="J289" i="11"/>
  <c r="J288" i="11" s="1"/>
  <c r="K289" i="11"/>
  <c r="K288" i="11" s="1"/>
  <c r="L289" i="11"/>
  <c r="L288" i="11" s="1"/>
  <c r="I292" i="11"/>
  <c r="I291" i="11" s="1"/>
  <c r="J292" i="11"/>
  <c r="J291" i="11" s="1"/>
  <c r="K292" i="11"/>
  <c r="K291" i="11" s="1"/>
  <c r="L292" i="11"/>
  <c r="L291" i="11" s="1"/>
  <c r="I298" i="11"/>
  <c r="J298" i="11"/>
  <c r="K298" i="11"/>
  <c r="L298" i="11"/>
  <c r="I300" i="11"/>
  <c r="J300" i="11"/>
  <c r="K300" i="11"/>
  <c r="L300" i="11"/>
  <c r="I303" i="11"/>
  <c r="J303" i="11"/>
  <c r="K303" i="11"/>
  <c r="L303" i="11"/>
  <c r="I307" i="11"/>
  <c r="I306" i="11" s="1"/>
  <c r="J307" i="11"/>
  <c r="J306" i="11" s="1"/>
  <c r="K307" i="11"/>
  <c r="K306" i="11" s="1"/>
  <c r="L307" i="11"/>
  <c r="L306" i="11" s="1"/>
  <c r="I311" i="11"/>
  <c r="I310" i="11" s="1"/>
  <c r="J311" i="11"/>
  <c r="J310" i="11" s="1"/>
  <c r="K311" i="11"/>
  <c r="K310" i="11" s="1"/>
  <c r="L311" i="11"/>
  <c r="L310" i="11" s="1"/>
  <c r="I315" i="11"/>
  <c r="I314" i="11" s="1"/>
  <c r="J315" i="11"/>
  <c r="J314" i="11" s="1"/>
  <c r="K315" i="11"/>
  <c r="K314" i="11" s="1"/>
  <c r="L315" i="11"/>
  <c r="L314" i="11" s="1"/>
  <c r="I319" i="11"/>
  <c r="I318" i="11" s="1"/>
  <c r="J319" i="11"/>
  <c r="J318" i="11" s="1"/>
  <c r="K319" i="11"/>
  <c r="K318" i="11" s="1"/>
  <c r="L319" i="11"/>
  <c r="L318" i="11" s="1"/>
  <c r="I322" i="11"/>
  <c r="I321" i="11" s="1"/>
  <c r="J322" i="11"/>
  <c r="J321" i="11" s="1"/>
  <c r="K322" i="11"/>
  <c r="K321" i="11" s="1"/>
  <c r="L322" i="11"/>
  <c r="L321" i="11" s="1"/>
  <c r="I325" i="11"/>
  <c r="I324" i="11" s="1"/>
  <c r="J325" i="11"/>
  <c r="J324" i="11" s="1"/>
  <c r="K325" i="11"/>
  <c r="K324" i="11" s="1"/>
  <c r="L325" i="11"/>
  <c r="L324" i="11" s="1"/>
  <c r="I330" i="11"/>
  <c r="I329" i="11" s="1"/>
  <c r="J330" i="11"/>
  <c r="J329" i="11" s="1"/>
  <c r="K330" i="11"/>
  <c r="K329" i="11" s="1"/>
  <c r="L330" i="11"/>
  <c r="L329" i="11" s="1"/>
  <c r="I332" i="11"/>
  <c r="J332" i="11"/>
  <c r="K332" i="11"/>
  <c r="L332" i="11"/>
  <c r="I335" i="11"/>
  <c r="J335" i="11"/>
  <c r="K335" i="11"/>
  <c r="L335" i="11"/>
  <c r="I339" i="11"/>
  <c r="I338" i="11" s="1"/>
  <c r="J339" i="11"/>
  <c r="J338" i="11" s="1"/>
  <c r="K339" i="11"/>
  <c r="K338" i="11" s="1"/>
  <c r="L339" i="11"/>
  <c r="L338" i="11" s="1"/>
  <c r="I343" i="11"/>
  <c r="I342" i="11" s="1"/>
  <c r="J343" i="11"/>
  <c r="J342" i="11" s="1"/>
  <c r="K343" i="11"/>
  <c r="K342" i="11" s="1"/>
  <c r="L343" i="11"/>
  <c r="L342" i="11" s="1"/>
  <c r="I347" i="11"/>
  <c r="I346" i="11" s="1"/>
  <c r="J347" i="11"/>
  <c r="J346" i="11" s="1"/>
  <c r="K347" i="11"/>
  <c r="K346" i="11" s="1"/>
  <c r="L347" i="11"/>
  <c r="L346" i="11" s="1"/>
  <c r="I351" i="11"/>
  <c r="I350" i="11" s="1"/>
  <c r="J351" i="11"/>
  <c r="J350" i="11" s="1"/>
  <c r="K351" i="11"/>
  <c r="K350" i="11" s="1"/>
  <c r="L351" i="11"/>
  <c r="L350" i="11" s="1"/>
  <c r="K353" i="11"/>
  <c r="I354" i="11"/>
  <c r="I353" i="11" s="1"/>
  <c r="J354" i="11"/>
  <c r="J353" i="11" s="1"/>
  <c r="K354" i="11"/>
  <c r="L354" i="11"/>
  <c r="L353" i="11" s="1"/>
  <c r="I357" i="11"/>
  <c r="I356" i="11" s="1"/>
  <c r="J357" i="11"/>
  <c r="J356" i="11" s="1"/>
  <c r="K357" i="11"/>
  <c r="K356" i="11" s="1"/>
  <c r="L357" i="11"/>
  <c r="L356" i="11" s="1"/>
  <c r="I34" i="10"/>
  <c r="J34" i="10"/>
  <c r="J33" i="10" s="1"/>
  <c r="J32" i="10" s="1"/>
  <c r="K34" i="10"/>
  <c r="K33" i="10" s="1"/>
  <c r="K32" i="10" s="1"/>
  <c r="L34" i="10"/>
  <c r="L33" i="10" s="1"/>
  <c r="L32" i="10" s="1"/>
  <c r="I36" i="10"/>
  <c r="J36" i="10"/>
  <c r="K36" i="10"/>
  <c r="L36" i="10"/>
  <c r="I40" i="10"/>
  <c r="I39" i="10" s="1"/>
  <c r="I38" i="10" s="1"/>
  <c r="J40" i="10"/>
  <c r="J39" i="10" s="1"/>
  <c r="J38" i="10" s="1"/>
  <c r="K40" i="10"/>
  <c r="K39" i="10" s="1"/>
  <c r="K38" i="10" s="1"/>
  <c r="L40" i="10"/>
  <c r="L39" i="10" s="1"/>
  <c r="L38" i="10" s="1"/>
  <c r="I45" i="10"/>
  <c r="I44" i="10" s="1"/>
  <c r="I43" i="10" s="1"/>
  <c r="I42" i="10" s="1"/>
  <c r="J45" i="10"/>
  <c r="J44" i="10" s="1"/>
  <c r="J43" i="10" s="1"/>
  <c r="J42" i="10" s="1"/>
  <c r="K45" i="10"/>
  <c r="K44" i="10" s="1"/>
  <c r="K43" i="10" s="1"/>
  <c r="K42" i="10" s="1"/>
  <c r="L45" i="10"/>
  <c r="L44" i="10" s="1"/>
  <c r="L43" i="10" s="1"/>
  <c r="L42" i="10" s="1"/>
  <c r="I64" i="10"/>
  <c r="I63" i="10" s="1"/>
  <c r="J64" i="10"/>
  <c r="J63" i="10" s="1"/>
  <c r="K64" i="10"/>
  <c r="K63" i="10" s="1"/>
  <c r="L64" i="10"/>
  <c r="L63" i="10" s="1"/>
  <c r="I69" i="10"/>
  <c r="I68" i="10" s="1"/>
  <c r="J69" i="10"/>
  <c r="J68" i="10" s="1"/>
  <c r="K69" i="10"/>
  <c r="K68" i="10" s="1"/>
  <c r="L69" i="10"/>
  <c r="L68" i="10" s="1"/>
  <c r="I74" i="10"/>
  <c r="I73" i="10" s="1"/>
  <c r="J74" i="10"/>
  <c r="J73" i="10" s="1"/>
  <c r="K74" i="10"/>
  <c r="K73" i="10" s="1"/>
  <c r="L74" i="10"/>
  <c r="L73" i="10" s="1"/>
  <c r="I80" i="10"/>
  <c r="I79" i="10" s="1"/>
  <c r="I78" i="10" s="1"/>
  <c r="J80" i="10"/>
  <c r="J79" i="10" s="1"/>
  <c r="J78" i="10" s="1"/>
  <c r="K80" i="10"/>
  <c r="K79" i="10" s="1"/>
  <c r="K78" i="10" s="1"/>
  <c r="L80" i="10"/>
  <c r="L79" i="10" s="1"/>
  <c r="L78" i="10" s="1"/>
  <c r="I85" i="10"/>
  <c r="I84" i="10" s="1"/>
  <c r="I83" i="10" s="1"/>
  <c r="I82" i="10" s="1"/>
  <c r="J85" i="10"/>
  <c r="J84" i="10" s="1"/>
  <c r="J83" i="10" s="1"/>
  <c r="J82" i="10" s="1"/>
  <c r="K85" i="10"/>
  <c r="K84" i="10" s="1"/>
  <c r="K83" i="10" s="1"/>
  <c r="K82" i="10" s="1"/>
  <c r="L85" i="10"/>
  <c r="L84" i="10" s="1"/>
  <c r="L83" i="10" s="1"/>
  <c r="L82" i="10" s="1"/>
  <c r="I92" i="10"/>
  <c r="I91" i="10" s="1"/>
  <c r="I90" i="10" s="1"/>
  <c r="J92" i="10"/>
  <c r="J91" i="10" s="1"/>
  <c r="J90" i="10" s="1"/>
  <c r="K92" i="10"/>
  <c r="K91" i="10" s="1"/>
  <c r="K90" i="10" s="1"/>
  <c r="L92" i="10"/>
  <c r="L91" i="10" s="1"/>
  <c r="L90" i="10" s="1"/>
  <c r="I97" i="10"/>
  <c r="I96" i="10" s="1"/>
  <c r="I95" i="10" s="1"/>
  <c r="J97" i="10"/>
  <c r="J96" i="10" s="1"/>
  <c r="J95" i="10" s="1"/>
  <c r="K97" i="10"/>
  <c r="K96" i="10" s="1"/>
  <c r="K95" i="10" s="1"/>
  <c r="L97" i="10"/>
  <c r="L96" i="10" s="1"/>
  <c r="L95" i="10" s="1"/>
  <c r="I102" i="10"/>
  <c r="I101" i="10" s="1"/>
  <c r="I100" i="10" s="1"/>
  <c r="J102" i="10"/>
  <c r="J101" i="10" s="1"/>
  <c r="J100" i="10" s="1"/>
  <c r="K102" i="10"/>
  <c r="K101" i="10" s="1"/>
  <c r="K100" i="10" s="1"/>
  <c r="L102" i="10"/>
  <c r="L101" i="10" s="1"/>
  <c r="L100" i="10" s="1"/>
  <c r="I106" i="10"/>
  <c r="I105" i="10" s="1"/>
  <c r="J106" i="10"/>
  <c r="J105" i="10" s="1"/>
  <c r="K106" i="10"/>
  <c r="K105" i="10" s="1"/>
  <c r="L106" i="10"/>
  <c r="L105" i="10" s="1"/>
  <c r="I112" i="10"/>
  <c r="I111" i="10" s="1"/>
  <c r="I110" i="10" s="1"/>
  <c r="J112" i="10"/>
  <c r="J111" i="10" s="1"/>
  <c r="J110" i="10" s="1"/>
  <c r="K112" i="10"/>
  <c r="K111" i="10" s="1"/>
  <c r="K110" i="10" s="1"/>
  <c r="L112" i="10"/>
  <c r="L111" i="10" s="1"/>
  <c r="L110" i="10" s="1"/>
  <c r="I117" i="10"/>
  <c r="I116" i="10" s="1"/>
  <c r="I115" i="10" s="1"/>
  <c r="J117" i="10"/>
  <c r="J116" i="10" s="1"/>
  <c r="J115" i="10" s="1"/>
  <c r="K117" i="10"/>
  <c r="K116" i="10" s="1"/>
  <c r="K115" i="10" s="1"/>
  <c r="L117" i="10"/>
  <c r="L116" i="10" s="1"/>
  <c r="L115" i="10" s="1"/>
  <c r="I121" i="10"/>
  <c r="I120" i="10" s="1"/>
  <c r="I119" i="10" s="1"/>
  <c r="J121" i="10"/>
  <c r="J120" i="10" s="1"/>
  <c r="J119" i="10" s="1"/>
  <c r="K121" i="10"/>
  <c r="K120" i="10" s="1"/>
  <c r="K119" i="10" s="1"/>
  <c r="L121" i="10"/>
  <c r="L120" i="10" s="1"/>
  <c r="L119" i="10" s="1"/>
  <c r="I125" i="10"/>
  <c r="I124" i="10" s="1"/>
  <c r="I123" i="10" s="1"/>
  <c r="J125" i="10"/>
  <c r="J124" i="10" s="1"/>
  <c r="J123" i="10" s="1"/>
  <c r="K125" i="10"/>
  <c r="K124" i="10" s="1"/>
  <c r="K123" i="10" s="1"/>
  <c r="L125" i="10"/>
  <c r="L124" i="10" s="1"/>
  <c r="L123" i="10" s="1"/>
  <c r="I129" i="10"/>
  <c r="I128" i="10" s="1"/>
  <c r="I127" i="10" s="1"/>
  <c r="J129" i="10"/>
  <c r="J128" i="10" s="1"/>
  <c r="J127" i="10" s="1"/>
  <c r="K129" i="10"/>
  <c r="K128" i="10" s="1"/>
  <c r="K127" i="10" s="1"/>
  <c r="L129" i="10"/>
  <c r="L128" i="10" s="1"/>
  <c r="L127" i="10" s="1"/>
  <c r="I134" i="10"/>
  <c r="I133" i="10" s="1"/>
  <c r="I132" i="10" s="1"/>
  <c r="J134" i="10"/>
  <c r="J133" i="10" s="1"/>
  <c r="J132" i="10" s="1"/>
  <c r="K134" i="10"/>
  <c r="K133" i="10" s="1"/>
  <c r="K132" i="10" s="1"/>
  <c r="L134" i="10"/>
  <c r="L133" i="10" s="1"/>
  <c r="L132" i="10" s="1"/>
  <c r="I139" i="10"/>
  <c r="I138" i="10" s="1"/>
  <c r="I137" i="10" s="1"/>
  <c r="J139" i="10"/>
  <c r="J138" i="10" s="1"/>
  <c r="J137" i="10" s="1"/>
  <c r="K139" i="10"/>
  <c r="K138" i="10" s="1"/>
  <c r="K137" i="10" s="1"/>
  <c r="L139" i="10"/>
  <c r="L138" i="10" s="1"/>
  <c r="L137" i="10" s="1"/>
  <c r="I143" i="10"/>
  <c r="I142" i="10" s="1"/>
  <c r="J143" i="10"/>
  <c r="J142" i="10" s="1"/>
  <c r="K143" i="10"/>
  <c r="K142" i="10" s="1"/>
  <c r="L143" i="10"/>
  <c r="L142" i="10" s="1"/>
  <c r="I147" i="10"/>
  <c r="I146" i="10" s="1"/>
  <c r="I145" i="10" s="1"/>
  <c r="J147" i="10"/>
  <c r="J146" i="10" s="1"/>
  <c r="J145" i="10" s="1"/>
  <c r="K147" i="10"/>
  <c r="K146" i="10" s="1"/>
  <c r="K145" i="10" s="1"/>
  <c r="L147" i="10"/>
  <c r="L146" i="10" s="1"/>
  <c r="L145" i="10" s="1"/>
  <c r="I153" i="10"/>
  <c r="I152" i="10" s="1"/>
  <c r="J153" i="10"/>
  <c r="J152" i="10" s="1"/>
  <c r="K153" i="10"/>
  <c r="K152" i="10" s="1"/>
  <c r="L153" i="10"/>
  <c r="L152" i="10" s="1"/>
  <c r="I158" i="10"/>
  <c r="I157" i="10" s="1"/>
  <c r="J158" i="10"/>
  <c r="J157" i="10" s="1"/>
  <c r="K158" i="10"/>
  <c r="K157" i="10" s="1"/>
  <c r="L158" i="10"/>
  <c r="L157" i="10" s="1"/>
  <c r="I163" i="10"/>
  <c r="I162" i="10" s="1"/>
  <c r="I161" i="10" s="1"/>
  <c r="J163" i="10"/>
  <c r="J162" i="10" s="1"/>
  <c r="J161" i="10" s="1"/>
  <c r="K163" i="10"/>
  <c r="K162" i="10" s="1"/>
  <c r="K161" i="10" s="1"/>
  <c r="L163" i="10"/>
  <c r="L162" i="10" s="1"/>
  <c r="L161" i="10" s="1"/>
  <c r="I167" i="10"/>
  <c r="I166" i="10" s="1"/>
  <c r="J167" i="10"/>
  <c r="J166" i="10" s="1"/>
  <c r="K167" i="10"/>
  <c r="K166" i="10" s="1"/>
  <c r="L167" i="10"/>
  <c r="L166" i="10" s="1"/>
  <c r="I172" i="10"/>
  <c r="I171" i="10" s="1"/>
  <c r="J172" i="10"/>
  <c r="J171" i="10" s="1"/>
  <c r="K172" i="10"/>
  <c r="K171" i="10" s="1"/>
  <c r="L172" i="10"/>
  <c r="L171" i="10" s="1"/>
  <c r="I180" i="10"/>
  <c r="I179" i="10" s="1"/>
  <c r="J180" i="10"/>
  <c r="J179" i="10" s="1"/>
  <c r="K180" i="10"/>
  <c r="K179" i="10" s="1"/>
  <c r="L180" i="10"/>
  <c r="L179" i="10" s="1"/>
  <c r="I183" i="10"/>
  <c r="I182" i="10" s="1"/>
  <c r="J183" i="10"/>
  <c r="J182" i="10" s="1"/>
  <c r="K183" i="10"/>
  <c r="K182" i="10" s="1"/>
  <c r="L183" i="10"/>
  <c r="L182" i="10" s="1"/>
  <c r="I188" i="10"/>
  <c r="I187" i="10" s="1"/>
  <c r="J188" i="10"/>
  <c r="J187" i="10" s="1"/>
  <c r="K188" i="10"/>
  <c r="K187" i="10" s="1"/>
  <c r="L188" i="10"/>
  <c r="L187" i="10" s="1"/>
  <c r="M188" i="10"/>
  <c r="N188" i="10"/>
  <c r="O188" i="10"/>
  <c r="P188" i="10"/>
  <c r="I194" i="10"/>
  <c r="I193" i="10" s="1"/>
  <c r="J194" i="10"/>
  <c r="J193" i="10" s="1"/>
  <c r="K194" i="10"/>
  <c r="K193" i="10" s="1"/>
  <c r="L194" i="10"/>
  <c r="L193" i="10" s="1"/>
  <c r="I199" i="10"/>
  <c r="I198" i="10" s="1"/>
  <c r="J199" i="10"/>
  <c r="J198" i="10" s="1"/>
  <c r="K199" i="10"/>
  <c r="K198" i="10" s="1"/>
  <c r="L199" i="10"/>
  <c r="L198" i="10" s="1"/>
  <c r="I203" i="10"/>
  <c r="I202" i="10" s="1"/>
  <c r="I201" i="10" s="1"/>
  <c r="J203" i="10"/>
  <c r="J202" i="10" s="1"/>
  <c r="J201" i="10" s="1"/>
  <c r="K203" i="10"/>
  <c r="K202" i="10" s="1"/>
  <c r="K201" i="10" s="1"/>
  <c r="L203" i="10"/>
  <c r="L202" i="10" s="1"/>
  <c r="L201" i="10" s="1"/>
  <c r="I210" i="10"/>
  <c r="I209" i="10" s="1"/>
  <c r="J210" i="10"/>
  <c r="J209" i="10" s="1"/>
  <c r="K210" i="10"/>
  <c r="K209" i="10" s="1"/>
  <c r="L210" i="10"/>
  <c r="L209" i="10" s="1"/>
  <c r="I213" i="10"/>
  <c r="I212" i="10" s="1"/>
  <c r="J213" i="10"/>
  <c r="J212" i="10" s="1"/>
  <c r="K213" i="10"/>
  <c r="K212" i="10" s="1"/>
  <c r="L213" i="10"/>
  <c r="L212" i="10" s="1"/>
  <c r="I222" i="10"/>
  <c r="I221" i="10" s="1"/>
  <c r="I220" i="10" s="1"/>
  <c r="J222" i="10"/>
  <c r="J221" i="10" s="1"/>
  <c r="J220" i="10" s="1"/>
  <c r="K222" i="10"/>
  <c r="K221" i="10" s="1"/>
  <c r="K220" i="10" s="1"/>
  <c r="L222" i="10"/>
  <c r="L221" i="10" s="1"/>
  <c r="L220" i="10" s="1"/>
  <c r="I226" i="10"/>
  <c r="I225" i="10" s="1"/>
  <c r="I224" i="10" s="1"/>
  <c r="J226" i="10"/>
  <c r="J225" i="10" s="1"/>
  <c r="J224" i="10" s="1"/>
  <c r="K226" i="10"/>
  <c r="K225" i="10" s="1"/>
  <c r="K224" i="10" s="1"/>
  <c r="L226" i="10"/>
  <c r="L225" i="10" s="1"/>
  <c r="L224" i="10" s="1"/>
  <c r="I233" i="10"/>
  <c r="I232" i="10" s="1"/>
  <c r="J233" i="10"/>
  <c r="J232" i="10" s="1"/>
  <c r="K233" i="10"/>
  <c r="K232" i="10" s="1"/>
  <c r="L233" i="10"/>
  <c r="L232" i="10" s="1"/>
  <c r="I235" i="10"/>
  <c r="J235" i="10"/>
  <c r="K235" i="10"/>
  <c r="L235" i="10"/>
  <c r="I238" i="10"/>
  <c r="J238" i="10"/>
  <c r="K238" i="10"/>
  <c r="L238" i="10"/>
  <c r="I242" i="10"/>
  <c r="I241" i="10" s="1"/>
  <c r="J242" i="10"/>
  <c r="J241" i="10" s="1"/>
  <c r="K242" i="10"/>
  <c r="K241" i="10" s="1"/>
  <c r="L242" i="10"/>
  <c r="L241" i="10" s="1"/>
  <c r="I246" i="10"/>
  <c r="I245" i="10" s="1"/>
  <c r="J246" i="10"/>
  <c r="J245" i="10" s="1"/>
  <c r="K246" i="10"/>
  <c r="K245" i="10" s="1"/>
  <c r="L246" i="10"/>
  <c r="L245" i="10" s="1"/>
  <c r="I250" i="10"/>
  <c r="I249" i="10" s="1"/>
  <c r="J250" i="10"/>
  <c r="J249" i="10" s="1"/>
  <c r="K250" i="10"/>
  <c r="K249" i="10" s="1"/>
  <c r="L250" i="10"/>
  <c r="L249" i="10" s="1"/>
  <c r="I254" i="10"/>
  <c r="I253" i="10" s="1"/>
  <c r="J254" i="10"/>
  <c r="J253" i="10" s="1"/>
  <c r="K254" i="10"/>
  <c r="K253" i="10" s="1"/>
  <c r="L254" i="10"/>
  <c r="L253" i="10" s="1"/>
  <c r="I257" i="10"/>
  <c r="I256" i="10" s="1"/>
  <c r="J257" i="10"/>
  <c r="J256" i="10" s="1"/>
  <c r="K257" i="10"/>
  <c r="K256" i="10" s="1"/>
  <c r="L257" i="10"/>
  <c r="L256" i="10" s="1"/>
  <c r="I260" i="10"/>
  <c r="I259" i="10" s="1"/>
  <c r="J260" i="10"/>
  <c r="J259" i="10" s="1"/>
  <c r="K260" i="10"/>
  <c r="K259" i="10" s="1"/>
  <c r="L260" i="10"/>
  <c r="L259" i="10" s="1"/>
  <c r="I265" i="10"/>
  <c r="I264" i="10" s="1"/>
  <c r="J265" i="10"/>
  <c r="J264" i="10" s="1"/>
  <c r="K265" i="10"/>
  <c r="K264" i="10" s="1"/>
  <c r="L265" i="10"/>
  <c r="L264" i="10" s="1"/>
  <c r="I267" i="10"/>
  <c r="J267" i="10"/>
  <c r="K267" i="10"/>
  <c r="L267" i="10"/>
  <c r="I270" i="10"/>
  <c r="J270" i="10"/>
  <c r="K270" i="10"/>
  <c r="L270" i="10"/>
  <c r="I274" i="10"/>
  <c r="I273" i="10" s="1"/>
  <c r="J274" i="10"/>
  <c r="J273" i="10" s="1"/>
  <c r="K274" i="10"/>
  <c r="K273" i="10" s="1"/>
  <c r="L274" i="10"/>
  <c r="L273" i="10" s="1"/>
  <c r="I278" i="10"/>
  <c r="I277" i="10" s="1"/>
  <c r="J278" i="10"/>
  <c r="J277" i="10" s="1"/>
  <c r="K278" i="10"/>
  <c r="K277" i="10" s="1"/>
  <c r="L278" i="10"/>
  <c r="L277" i="10" s="1"/>
  <c r="I282" i="10"/>
  <c r="I281" i="10" s="1"/>
  <c r="J282" i="10"/>
  <c r="J281" i="10" s="1"/>
  <c r="K282" i="10"/>
  <c r="K281" i="10" s="1"/>
  <c r="L282" i="10"/>
  <c r="L281" i="10" s="1"/>
  <c r="I286" i="10"/>
  <c r="I285" i="10" s="1"/>
  <c r="J286" i="10"/>
  <c r="J285" i="10" s="1"/>
  <c r="K286" i="10"/>
  <c r="K285" i="10" s="1"/>
  <c r="L286" i="10"/>
  <c r="L285" i="10" s="1"/>
  <c r="I289" i="10"/>
  <c r="I288" i="10" s="1"/>
  <c r="J289" i="10"/>
  <c r="J288" i="10" s="1"/>
  <c r="K289" i="10"/>
  <c r="K288" i="10" s="1"/>
  <c r="L289" i="10"/>
  <c r="L288" i="10" s="1"/>
  <c r="I292" i="10"/>
  <c r="I291" i="10" s="1"/>
  <c r="J292" i="10"/>
  <c r="J291" i="10" s="1"/>
  <c r="K292" i="10"/>
  <c r="K291" i="10" s="1"/>
  <c r="L292" i="10"/>
  <c r="L291" i="10" s="1"/>
  <c r="I298" i="10"/>
  <c r="J298" i="10"/>
  <c r="K298" i="10"/>
  <c r="L298" i="10"/>
  <c r="I300" i="10"/>
  <c r="J300" i="10"/>
  <c r="K300" i="10"/>
  <c r="L300" i="10"/>
  <c r="I303" i="10"/>
  <c r="J303" i="10"/>
  <c r="J297" i="10" s="1"/>
  <c r="K303" i="10"/>
  <c r="L303" i="10"/>
  <c r="I307" i="10"/>
  <c r="I306" i="10" s="1"/>
  <c r="J307" i="10"/>
  <c r="J306" i="10" s="1"/>
  <c r="K307" i="10"/>
  <c r="K306" i="10" s="1"/>
  <c r="L307" i="10"/>
  <c r="L306" i="10" s="1"/>
  <c r="I311" i="10"/>
  <c r="I310" i="10" s="1"/>
  <c r="J311" i="10"/>
  <c r="J310" i="10" s="1"/>
  <c r="K311" i="10"/>
  <c r="K310" i="10" s="1"/>
  <c r="L311" i="10"/>
  <c r="L310" i="10" s="1"/>
  <c r="I315" i="10"/>
  <c r="I314" i="10" s="1"/>
  <c r="J315" i="10"/>
  <c r="J314" i="10" s="1"/>
  <c r="K315" i="10"/>
  <c r="K314" i="10" s="1"/>
  <c r="L315" i="10"/>
  <c r="L314" i="10" s="1"/>
  <c r="I319" i="10"/>
  <c r="I318" i="10" s="1"/>
  <c r="J319" i="10"/>
  <c r="J318" i="10" s="1"/>
  <c r="K319" i="10"/>
  <c r="K318" i="10" s="1"/>
  <c r="L319" i="10"/>
  <c r="L318" i="10" s="1"/>
  <c r="I322" i="10"/>
  <c r="I321" i="10" s="1"/>
  <c r="J322" i="10"/>
  <c r="J321" i="10" s="1"/>
  <c r="K322" i="10"/>
  <c r="K321" i="10" s="1"/>
  <c r="L322" i="10"/>
  <c r="L321" i="10" s="1"/>
  <c r="I325" i="10"/>
  <c r="I324" i="10" s="1"/>
  <c r="J325" i="10"/>
  <c r="J324" i="10" s="1"/>
  <c r="K325" i="10"/>
  <c r="K324" i="10" s="1"/>
  <c r="L325" i="10"/>
  <c r="L324" i="10" s="1"/>
  <c r="I330" i="10"/>
  <c r="I329" i="10" s="1"/>
  <c r="J330" i="10"/>
  <c r="J329" i="10" s="1"/>
  <c r="K330" i="10"/>
  <c r="K329" i="10" s="1"/>
  <c r="L330" i="10"/>
  <c r="L329" i="10" s="1"/>
  <c r="I332" i="10"/>
  <c r="J332" i="10"/>
  <c r="K332" i="10"/>
  <c r="L332" i="10"/>
  <c r="I335" i="10"/>
  <c r="J335" i="10"/>
  <c r="K335" i="10"/>
  <c r="L335" i="10"/>
  <c r="K338" i="10"/>
  <c r="I339" i="10"/>
  <c r="I338" i="10" s="1"/>
  <c r="J339" i="10"/>
  <c r="J338" i="10" s="1"/>
  <c r="K339" i="10"/>
  <c r="L339" i="10"/>
  <c r="L338" i="10" s="1"/>
  <c r="I343" i="10"/>
  <c r="I342" i="10" s="1"/>
  <c r="J343" i="10"/>
  <c r="J342" i="10" s="1"/>
  <c r="K343" i="10"/>
  <c r="K342" i="10" s="1"/>
  <c r="L343" i="10"/>
  <c r="L342" i="10" s="1"/>
  <c r="I347" i="10"/>
  <c r="I346" i="10" s="1"/>
  <c r="J347" i="10"/>
  <c r="J346" i="10" s="1"/>
  <c r="K347" i="10"/>
  <c r="K346" i="10" s="1"/>
  <c r="L347" i="10"/>
  <c r="L346" i="10" s="1"/>
  <c r="I351" i="10"/>
  <c r="I350" i="10" s="1"/>
  <c r="J351" i="10"/>
  <c r="J350" i="10" s="1"/>
  <c r="K351" i="10"/>
  <c r="K350" i="10" s="1"/>
  <c r="L351" i="10"/>
  <c r="L350" i="10" s="1"/>
  <c r="I354" i="10"/>
  <c r="I353" i="10" s="1"/>
  <c r="J354" i="10"/>
  <c r="J353" i="10" s="1"/>
  <c r="K354" i="10"/>
  <c r="K353" i="10" s="1"/>
  <c r="L354" i="10"/>
  <c r="L353" i="10" s="1"/>
  <c r="I357" i="10"/>
  <c r="I356" i="10" s="1"/>
  <c r="J357" i="10"/>
  <c r="J356" i="10" s="1"/>
  <c r="K357" i="10"/>
  <c r="K356" i="10" s="1"/>
  <c r="L357" i="10"/>
  <c r="L356" i="10" s="1"/>
  <c r="I34" i="9"/>
  <c r="J34" i="9"/>
  <c r="J33" i="9" s="1"/>
  <c r="J32" i="9" s="1"/>
  <c r="K34" i="9"/>
  <c r="K33" i="9" s="1"/>
  <c r="K32" i="9" s="1"/>
  <c r="L34" i="9"/>
  <c r="L33" i="9" s="1"/>
  <c r="L32" i="9" s="1"/>
  <c r="I36" i="9"/>
  <c r="J36" i="9"/>
  <c r="K36" i="9"/>
  <c r="L36" i="9"/>
  <c r="I40" i="9"/>
  <c r="I39" i="9" s="1"/>
  <c r="I38" i="9" s="1"/>
  <c r="J40" i="9"/>
  <c r="J39" i="9" s="1"/>
  <c r="J38" i="9" s="1"/>
  <c r="K40" i="9"/>
  <c r="K39" i="9" s="1"/>
  <c r="K38" i="9" s="1"/>
  <c r="L40" i="9"/>
  <c r="L39" i="9" s="1"/>
  <c r="L38" i="9" s="1"/>
  <c r="I45" i="9"/>
  <c r="I44" i="9" s="1"/>
  <c r="I43" i="9" s="1"/>
  <c r="I42" i="9" s="1"/>
  <c r="J45" i="9"/>
  <c r="J44" i="9" s="1"/>
  <c r="J43" i="9" s="1"/>
  <c r="J42" i="9" s="1"/>
  <c r="K45" i="9"/>
  <c r="K44" i="9" s="1"/>
  <c r="K43" i="9" s="1"/>
  <c r="K42" i="9" s="1"/>
  <c r="L45" i="9"/>
  <c r="L44" i="9" s="1"/>
  <c r="L43" i="9" s="1"/>
  <c r="L42" i="9" s="1"/>
  <c r="I64" i="9"/>
  <c r="I63" i="9" s="1"/>
  <c r="J64" i="9"/>
  <c r="J63" i="9" s="1"/>
  <c r="K64" i="9"/>
  <c r="K63" i="9" s="1"/>
  <c r="L64" i="9"/>
  <c r="L63" i="9" s="1"/>
  <c r="I69" i="9"/>
  <c r="I68" i="9" s="1"/>
  <c r="J69" i="9"/>
  <c r="J68" i="9" s="1"/>
  <c r="K69" i="9"/>
  <c r="K68" i="9" s="1"/>
  <c r="L69" i="9"/>
  <c r="L68" i="9" s="1"/>
  <c r="I74" i="9"/>
  <c r="I73" i="9" s="1"/>
  <c r="J74" i="9"/>
  <c r="J73" i="9" s="1"/>
  <c r="K74" i="9"/>
  <c r="K73" i="9" s="1"/>
  <c r="L74" i="9"/>
  <c r="L73" i="9" s="1"/>
  <c r="I80" i="9"/>
  <c r="I79" i="9" s="1"/>
  <c r="I78" i="9" s="1"/>
  <c r="J80" i="9"/>
  <c r="J79" i="9" s="1"/>
  <c r="J78" i="9" s="1"/>
  <c r="K80" i="9"/>
  <c r="K79" i="9" s="1"/>
  <c r="K78" i="9" s="1"/>
  <c r="L80" i="9"/>
  <c r="L79" i="9" s="1"/>
  <c r="L78" i="9" s="1"/>
  <c r="I85" i="9"/>
  <c r="I84" i="9" s="1"/>
  <c r="I83" i="9" s="1"/>
  <c r="I82" i="9" s="1"/>
  <c r="J85" i="9"/>
  <c r="J84" i="9" s="1"/>
  <c r="J83" i="9" s="1"/>
  <c r="J82" i="9" s="1"/>
  <c r="K85" i="9"/>
  <c r="K84" i="9" s="1"/>
  <c r="K83" i="9" s="1"/>
  <c r="K82" i="9" s="1"/>
  <c r="L85" i="9"/>
  <c r="L84" i="9" s="1"/>
  <c r="L83" i="9" s="1"/>
  <c r="L82" i="9" s="1"/>
  <c r="I92" i="9"/>
  <c r="I91" i="9" s="1"/>
  <c r="I90" i="9" s="1"/>
  <c r="J92" i="9"/>
  <c r="J91" i="9" s="1"/>
  <c r="J90" i="9" s="1"/>
  <c r="K92" i="9"/>
  <c r="K91" i="9" s="1"/>
  <c r="K90" i="9" s="1"/>
  <c r="L92" i="9"/>
  <c r="L91" i="9" s="1"/>
  <c r="L90" i="9" s="1"/>
  <c r="I97" i="9"/>
  <c r="I96" i="9" s="1"/>
  <c r="I95" i="9" s="1"/>
  <c r="J97" i="9"/>
  <c r="J96" i="9" s="1"/>
  <c r="J95" i="9" s="1"/>
  <c r="K97" i="9"/>
  <c r="K96" i="9" s="1"/>
  <c r="K95" i="9" s="1"/>
  <c r="L97" i="9"/>
  <c r="L96" i="9" s="1"/>
  <c r="L95" i="9" s="1"/>
  <c r="I102" i="9"/>
  <c r="I101" i="9" s="1"/>
  <c r="I100" i="9" s="1"/>
  <c r="J102" i="9"/>
  <c r="J101" i="9" s="1"/>
  <c r="J100" i="9" s="1"/>
  <c r="K102" i="9"/>
  <c r="K101" i="9" s="1"/>
  <c r="K100" i="9" s="1"/>
  <c r="L102" i="9"/>
  <c r="L101" i="9" s="1"/>
  <c r="L100" i="9" s="1"/>
  <c r="I106" i="9"/>
  <c r="I105" i="9" s="1"/>
  <c r="J106" i="9"/>
  <c r="J105" i="9" s="1"/>
  <c r="K106" i="9"/>
  <c r="K105" i="9" s="1"/>
  <c r="L106" i="9"/>
  <c r="L105" i="9" s="1"/>
  <c r="I112" i="9"/>
  <c r="I111" i="9" s="1"/>
  <c r="I110" i="9" s="1"/>
  <c r="J112" i="9"/>
  <c r="J111" i="9" s="1"/>
  <c r="J110" i="9" s="1"/>
  <c r="K112" i="9"/>
  <c r="K111" i="9" s="1"/>
  <c r="K110" i="9" s="1"/>
  <c r="L112" i="9"/>
  <c r="L111" i="9" s="1"/>
  <c r="L110" i="9" s="1"/>
  <c r="I117" i="9"/>
  <c r="I116" i="9" s="1"/>
  <c r="I115" i="9" s="1"/>
  <c r="J117" i="9"/>
  <c r="J116" i="9" s="1"/>
  <c r="J115" i="9" s="1"/>
  <c r="K117" i="9"/>
  <c r="K116" i="9" s="1"/>
  <c r="K115" i="9" s="1"/>
  <c r="L117" i="9"/>
  <c r="L116" i="9" s="1"/>
  <c r="L115" i="9" s="1"/>
  <c r="I121" i="9"/>
  <c r="I120" i="9" s="1"/>
  <c r="I119" i="9" s="1"/>
  <c r="J121" i="9"/>
  <c r="J120" i="9" s="1"/>
  <c r="J119" i="9" s="1"/>
  <c r="K121" i="9"/>
  <c r="K120" i="9" s="1"/>
  <c r="K119" i="9" s="1"/>
  <c r="L121" i="9"/>
  <c r="L120" i="9" s="1"/>
  <c r="L119" i="9" s="1"/>
  <c r="I125" i="9"/>
  <c r="I124" i="9" s="1"/>
  <c r="I123" i="9" s="1"/>
  <c r="J125" i="9"/>
  <c r="J124" i="9" s="1"/>
  <c r="J123" i="9" s="1"/>
  <c r="K125" i="9"/>
  <c r="K124" i="9" s="1"/>
  <c r="K123" i="9" s="1"/>
  <c r="L125" i="9"/>
  <c r="L124" i="9" s="1"/>
  <c r="L123" i="9" s="1"/>
  <c r="I129" i="9"/>
  <c r="I128" i="9" s="1"/>
  <c r="I127" i="9" s="1"/>
  <c r="J129" i="9"/>
  <c r="J128" i="9" s="1"/>
  <c r="J127" i="9" s="1"/>
  <c r="K129" i="9"/>
  <c r="K128" i="9" s="1"/>
  <c r="K127" i="9" s="1"/>
  <c r="L129" i="9"/>
  <c r="L128" i="9" s="1"/>
  <c r="L127" i="9" s="1"/>
  <c r="I134" i="9"/>
  <c r="I133" i="9" s="1"/>
  <c r="I132" i="9" s="1"/>
  <c r="J134" i="9"/>
  <c r="J133" i="9" s="1"/>
  <c r="J132" i="9" s="1"/>
  <c r="K134" i="9"/>
  <c r="K133" i="9" s="1"/>
  <c r="K132" i="9" s="1"/>
  <c r="L134" i="9"/>
  <c r="L133" i="9" s="1"/>
  <c r="L132" i="9" s="1"/>
  <c r="I139" i="9"/>
  <c r="I138" i="9" s="1"/>
  <c r="I137" i="9" s="1"/>
  <c r="J139" i="9"/>
  <c r="J138" i="9" s="1"/>
  <c r="J137" i="9" s="1"/>
  <c r="K139" i="9"/>
  <c r="K138" i="9" s="1"/>
  <c r="K137" i="9" s="1"/>
  <c r="L139" i="9"/>
  <c r="L138" i="9" s="1"/>
  <c r="L137" i="9" s="1"/>
  <c r="I143" i="9"/>
  <c r="I142" i="9" s="1"/>
  <c r="J143" i="9"/>
  <c r="J142" i="9" s="1"/>
  <c r="K143" i="9"/>
  <c r="K142" i="9" s="1"/>
  <c r="L143" i="9"/>
  <c r="L142" i="9" s="1"/>
  <c r="I147" i="9"/>
  <c r="I146" i="9" s="1"/>
  <c r="I145" i="9" s="1"/>
  <c r="J147" i="9"/>
  <c r="J146" i="9" s="1"/>
  <c r="J145" i="9" s="1"/>
  <c r="K147" i="9"/>
  <c r="K146" i="9" s="1"/>
  <c r="K145" i="9" s="1"/>
  <c r="L147" i="9"/>
  <c r="L146" i="9" s="1"/>
  <c r="L145" i="9" s="1"/>
  <c r="I153" i="9"/>
  <c r="I152" i="9" s="1"/>
  <c r="J153" i="9"/>
  <c r="J152" i="9" s="1"/>
  <c r="K153" i="9"/>
  <c r="K152" i="9" s="1"/>
  <c r="L153" i="9"/>
  <c r="L152" i="9" s="1"/>
  <c r="I158" i="9"/>
  <c r="I157" i="9" s="1"/>
  <c r="J158" i="9"/>
  <c r="J157" i="9" s="1"/>
  <c r="K158" i="9"/>
  <c r="K157" i="9" s="1"/>
  <c r="L158" i="9"/>
  <c r="L157" i="9" s="1"/>
  <c r="I163" i="9"/>
  <c r="I162" i="9" s="1"/>
  <c r="I161" i="9" s="1"/>
  <c r="J163" i="9"/>
  <c r="J162" i="9" s="1"/>
  <c r="J161" i="9" s="1"/>
  <c r="K163" i="9"/>
  <c r="K162" i="9" s="1"/>
  <c r="K161" i="9" s="1"/>
  <c r="L163" i="9"/>
  <c r="L162" i="9" s="1"/>
  <c r="L161" i="9" s="1"/>
  <c r="I167" i="9"/>
  <c r="I166" i="9" s="1"/>
  <c r="J167" i="9"/>
  <c r="J166" i="9" s="1"/>
  <c r="K167" i="9"/>
  <c r="K166" i="9" s="1"/>
  <c r="L167" i="9"/>
  <c r="L166" i="9" s="1"/>
  <c r="I172" i="9"/>
  <c r="I171" i="9" s="1"/>
  <c r="J172" i="9"/>
  <c r="J171" i="9" s="1"/>
  <c r="K172" i="9"/>
  <c r="K171" i="9" s="1"/>
  <c r="L172" i="9"/>
  <c r="L171" i="9" s="1"/>
  <c r="I180" i="9"/>
  <c r="I179" i="9" s="1"/>
  <c r="J180" i="9"/>
  <c r="J179" i="9" s="1"/>
  <c r="K180" i="9"/>
  <c r="K179" i="9" s="1"/>
  <c r="L180" i="9"/>
  <c r="L179" i="9" s="1"/>
  <c r="I183" i="9"/>
  <c r="I182" i="9" s="1"/>
  <c r="J183" i="9"/>
  <c r="J182" i="9" s="1"/>
  <c r="K183" i="9"/>
  <c r="K182" i="9" s="1"/>
  <c r="L183" i="9"/>
  <c r="L182" i="9" s="1"/>
  <c r="I188" i="9"/>
  <c r="I187" i="9" s="1"/>
  <c r="J188" i="9"/>
  <c r="J187" i="9" s="1"/>
  <c r="K188" i="9"/>
  <c r="K187" i="9" s="1"/>
  <c r="L188" i="9"/>
  <c r="L187" i="9" s="1"/>
  <c r="M188" i="9"/>
  <c r="N188" i="9"/>
  <c r="O188" i="9"/>
  <c r="P188" i="9"/>
  <c r="I194" i="9"/>
  <c r="I193" i="9" s="1"/>
  <c r="J194" i="9"/>
  <c r="J193" i="9" s="1"/>
  <c r="K194" i="9"/>
  <c r="K193" i="9" s="1"/>
  <c r="L194" i="9"/>
  <c r="L193" i="9" s="1"/>
  <c r="I199" i="9"/>
  <c r="I198" i="9" s="1"/>
  <c r="J199" i="9"/>
  <c r="J198" i="9" s="1"/>
  <c r="K199" i="9"/>
  <c r="K198" i="9" s="1"/>
  <c r="L199" i="9"/>
  <c r="L198" i="9" s="1"/>
  <c r="I203" i="9"/>
  <c r="I202" i="9" s="1"/>
  <c r="I201" i="9" s="1"/>
  <c r="J203" i="9"/>
  <c r="J202" i="9" s="1"/>
  <c r="J201" i="9" s="1"/>
  <c r="K203" i="9"/>
  <c r="K202" i="9" s="1"/>
  <c r="K201" i="9" s="1"/>
  <c r="L203" i="9"/>
  <c r="L202" i="9" s="1"/>
  <c r="L201" i="9" s="1"/>
  <c r="I210" i="9"/>
  <c r="I209" i="9" s="1"/>
  <c r="J210" i="9"/>
  <c r="J209" i="9" s="1"/>
  <c r="K210" i="9"/>
  <c r="K209" i="9" s="1"/>
  <c r="L210" i="9"/>
  <c r="L209" i="9" s="1"/>
  <c r="I213" i="9"/>
  <c r="I212" i="9" s="1"/>
  <c r="J213" i="9"/>
  <c r="J212" i="9" s="1"/>
  <c r="K213" i="9"/>
  <c r="K212" i="9" s="1"/>
  <c r="L213" i="9"/>
  <c r="L212" i="9" s="1"/>
  <c r="I222" i="9"/>
  <c r="I221" i="9" s="1"/>
  <c r="I220" i="9" s="1"/>
  <c r="J222" i="9"/>
  <c r="J221" i="9" s="1"/>
  <c r="J220" i="9" s="1"/>
  <c r="K222" i="9"/>
  <c r="K221" i="9" s="1"/>
  <c r="K220" i="9" s="1"/>
  <c r="L222" i="9"/>
  <c r="L221" i="9" s="1"/>
  <c r="L220" i="9" s="1"/>
  <c r="I226" i="9"/>
  <c r="I225" i="9" s="1"/>
  <c r="I224" i="9" s="1"/>
  <c r="J226" i="9"/>
  <c r="J225" i="9" s="1"/>
  <c r="J224" i="9" s="1"/>
  <c r="K226" i="9"/>
  <c r="K225" i="9" s="1"/>
  <c r="K224" i="9" s="1"/>
  <c r="L226" i="9"/>
  <c r="L225" i="9" s="1"/>
  <c r="L224" i="9" s="1"/>
  <c r="I233" i="9"/>
  <c r="I232" i="9" s="1"/>
  <c r="J233" i="9"/>
  <c r="J232" i="9" s="1"/>
  <c r="K233" i="9"/>
  <c r="K232" i="9" s="1"/>
  <c r="L233" i="9"/>
  <c r="L232" i="9" s="1"/>
  <c r="I235" i="9"/>
  <c r="J235" i="9"/>
  <c r="K235" i="9"/>
  <c r="L235" i="9"/>
  <c r="I238" i="9"/>
  <c r="J238" i="9"/>
  <c r="K238" i="9"/>
  <c r="L238" i="9"/>
  <c r="I242" i="9"/>
  <c r="I241" i="9" s="1"/>
  <c r="J242" i="9"/>
  <c r="J241" i="9" s="1"/>
  <c r="K242" i="9"/>
  <c r="K241" i="9" s="1"/>
  <c r="L242" i="9"/>
  <c r="L241" i="9" s="1"/>
  <c r="I246" i="9"/>
  <c r="I245" i="9" s="1"/>
  <c r="J246" i="9"/>
  <c r="J245" i="9" s="1"/>
  <c r="K246" i="9"/>
  <c r="K245" i="9" s="1"/>
  <c r="L246" i="9"/>
  <c r="L245" i="9" s="1"/>
  <c r="I250" i="9"/>
  <c r="I249" i="9" s="1"/>
  <c r="J250" i="9"/>
  <c r="J249" i="9" s="1"/>
  <c r="K250" i="9"/>
  <c r="K249" i="9" s="1"/>
  <c r="L250" i="9"/>
  <c r="L249" i="9" s="1"/>
  <c r="I254" i="9"/>
  <c r="I253" i="9" s="1"/>
  <c r="J254" i="9"/>
  <c r="J253" i="9" s="1"/>
  <c r="K254" i="9"/>
  <c r="K253" i="9" s="1"/>
  <c r="L254" i="9"/>
  <c r="L253" i="9" s="1"/>
  <c r="I257" i="9"/>
  <c r="I256" i="9" s="1"/>
  <c r="J257" i="9"/>
  <c r="J256" i="9" s="1"/>
  <c r="K257" i="9"/>
  <c r="K256" i="9" s="1"/>
  <c r="L257" i="9"/>
  <c r="L256" i="9" s="1"/>
  <c r="I260" i="9"/>
  <c r="I259" i="9" s="1"/>
  <c r="J260" i="9"/>
  <c r="J259" i="9" s="1"/>
  <c r="K260" i="9"/>
  <c r="K259" i="9" s="1"/>
  <c r="L260" i="9"/>
  <c r="L259" i="9" s="1"/>
  <c r="I265" i="9"/>
  <c r="I264" i="9" s="1"/>
  <c r="J265" i="9"/>
  <c r="J264" i="9" s="1"/>
  <c r="K265" i="9"/>
  <c r="K264" i="9" s="1"/>
  <c r="L265" i="9"/>
  <c r="L264" i="9" s="1"/>
  <c r="I267" i="9"/>
  <c r="J267" i="9"/>
  <c r="K267" i="9"/>
  <c r="L267" i="9"/>
  <c r="I270" i="9"/>
  <c r="J270" i="9"/>
  <c r="K270" i="9"/>
  <c r="L270" i="9"/>
  <c r="I274" i="9"/>
  <c r="I273" i="9" s="1"/>
  <c r="J274" i="9"/>
  <c r="J273" i="9" s="1"/>
  <c r="K274" i="9"/>
  <c r="K273" i="9" s="1"/>
  <c r="L274" i="9"/>
  <c r="L273" i="9" s="1"/>
  <c r="I278" i="9"/>
  <c r="I277" i="9" s="1"/>
  <c r="J278" i="9"/>
  <c r="J277" i="9" s="1"/>
  <c r="K278" i="9"/>
  <c r="K277" i="9" s="1"/>
  <c r="L278" i="9"/>
  <c r="L277" i="9" s="1"/>
  <c r="I282" i="9"/>
  <c r="I281" i="9" s="1"/>
  <c r="J282" i="9"/>
  <c r="J281" i="9" s="1"/>
  <c r="K282" i="9"/>
  <c r="K281" i="9" s="1"/>
  <c r="L282" i="9"/>
  <c r="L281" i="9" s="1"/>
  <c r="I286" i="9"/>
  <c r="I285" i="9" s="1"/>
  <c r="J286" i="9"/>
  <c r="J285" i="9" s="1"/>
  <c r="K286" i="9"/>
  <c r="K285" i="9" s="1"/>
  <c r="L286" i="9"/>
  <c r="L285" i="9" s="1"/>
  <c r="I289" i="9"/>
  <c r="I288" i="9" s="1"/>
  <c r="J289" i="9"/>
  <c r="J288" i="9" s="1"/>
  <c r="K289" i="9"/>
  <c r="K288" i="9" s="1"/>
  <c r="L289" i="9"/>
  <c r="L288" i="9" s="1"/>
  <c r="I292" i="9"/>
  <c r="I291" i="9" s="1"/>
  <c r="J292" i="9"/>
  <c r="J291" i="9" s="1"/>
  <c r="K292" i="9"/>
  <c r="K291" i="9" s="1"/>
  <c r="L292" i="9"/>
  <c r="L291" i="9" s="1"/>
  <c r="I298" i="9"/>
  <c r="J298" i="9"/>
  <c r="K298" i="9"/>
  <c r="L298" i="9"/>
  <c r="I300" i="9"/>
  <c r="J300" i="9"/>
  <c r="K300" i="9"/>
  <c r="L300" i="9"/>
  <c r="I303" i="9"/>
  <c r="J303" i="9"/>
  <c r="K303" i="9"/>
  <c r="L303" i="9"/>
  <c r="I307" i="9"/>
  <c r="I306" i="9" s="1"/>
  <c r="J307" i="9"/>
  <c r="J306" i="9" s="1"/>
  <c r="K307" i="9"/>
  <c r="K306" i="9" s="1"/>
  <c r="L307" i="9"/>
  <c r="L306" i="9" s="1"/>
  <c r="I311" i="9"/>
  <c r="I310" i="9" s="1"/>
  <c r="J311" i="9"/>
  <c r="J310" i="9" s="1"/>
  <c r="K311" i="9"/>
  <c r="K310" i="9" s="1"/>
  <c r="L311" i="9"/>
  <c r="L310" i="9" s="1"/>
  <c r="I315" i="9"/>
  <c r="I314" i="9" s="1"/>
  <c r="J315" i="9"/>
  <c r="J314" i="9" s="1"/>
  <c r="K315" i="9"/>
  <c r="K314" i="9" s="1"/>
  <c r="L315" i="9"/>
  <c r="L314" i="9" s="1"/>
  <c r="I319" i="9"/>
  <c r="I318" i="9" s="1"/>
  <c r="J319" i="9"/>
  <c r="J318" i="9" s="1"/>
  <c r="K319" i="9"/>
  <c r="K318" i="9" s="1"/>
  <c r="L319" i="9"/>
  <c r="L318" i="9" s="1"/>
  <c r="I322" i="9"/>
  <c r="I321" i="9" s="1"/>
  <c r="J322" i="9"/>
  <c r="J321" i="9" s="1"/>
  <c r="K322" i="9"/>
  <c r="K321" i="9" s="1"/>
  <c r="L322" i="9"/>
  <c r="L321" i="9" s="1"/>
  <c r="I325" i="9"/>
  <c r="I324" i="9" s="1"/>
  <c r="J325" i="9"/>
  <c r="J324" i="9" s="1"/>
  <c r="K325" i="9"/>
  <c r="K324" i="9" s="1"/>
  <c r="L325" i="9"/>
  <c r="L324" i="9" s="1"/>
  <c r="I330" i="9"/>
  <c r="I329" i="9" s="1"/>
  <c r="J330" i="9"/>
  <c r="J329" i="9" s="1"/>
  <c r="K330" i="9"/>
  <c r="K329" i="9" s="1"/>
  <c r="L330" i="9"/>
  <c r="L329" i="9" s="1"/>
  <c r="I332" i="9"/>
  <c r="J332" i="9"/>
  <c r="K332" i="9"/>
  <c r="L332" i="9"/>
  <c r="I335" i="9"/>
  <c r="J335" i="9"/>
  <c r="K335" i="9"/>
  <c r="L335" i="9"/>
  <c r="I339" i="9"/>
  <c r="I338" i="9" s="1"/>
  <c r="J339" i="9"/>
  <c r="J338" i="9" s="1"/>
  <c r="K339" i="9"/>
  <c r="K338" i="9" s="1"/>
  <c r="L339" i="9"/>
  <c r="L338" i="9" s="1"/>
  <c r="I343" i="9"/>
  <c r="I342" i="9" s="1"/>
  <c r="J343" i="9"/>
  <c r="J342" i="9" s="1"/>
  <c r="K343" i="9"/>
  <c r="K342" i="9" s="1"/>
  <c r="L343" i="9"/>
  <c r="L342" i="9" s="1"/>
  <c r="I347" i="9"/>
  <c r="I346" i="9" s="1"/>
  <c r="J347" i="9"/>
  <c r="J346" i="9" s="1"/>
  <c r="K347" i="9"/>
  <c r="K346" i="9" s="1"/>
  <c r="L347" i="9"/>
  <c r="L346" i="9" s="1"/>
  <c r="I351" i="9"/>
  <c r="I350" i="9" s="1"/>
  <c r="J351" i="9"/>
  <c r="J350" i="9" s="1"/>
  <c r="K351" i="9"/>
  <c r="K350" i="9" s="1"/>
  <c r="L351" i="9"/>
  <c r="L350" i="9" s="1"/>
  <c r="I354" i="9"/>
  <c r="I353" i="9" s="1"/>
  <c r="J354" i="9"/>
  <c r="J353" i="9" s="1"/>
  <c r="K354" i="9"/>
  <c r="K353" i="9" s="1"/>
  <c r="L354" i="9"/>
  <c r="L353" i="9" s="1"/>
  <c r="I357" i="9"/>
  <c r="I356" i="9" s="1"/>
  <c r="J357" i="9"/>
  <c r="J356" i="9" s="1"/>
  <c r="K357" i="9"/>
  <c r="K356" i="9" s="1"/>
  <c r="L357" i="9"/>
  <c r="L356" i="9" s="1"/>
  <c r="I34" i="8"/>
  <c r="J34" i="8"/>
  <c r="J33" i="8" s="1"/>
  <c r="J32" i="8" s="1"/>
  <c r="K34" i="8"/>
  <c r="K33" i="8" s="1"/>
  <c r="K32" i="8" s="1"/>
  <c r="L34" i="8"/>
  <c r="L33" i="8" s="1"/>
  <c r="L32" i="8" s="1"/>
  <c r="I36" i="8"/>
  <c r="J36" i="8"/>
  <c r="K36" i="8"/>
  <c r="L36" i="8"/>
  <c r="I40" i="8"/>
  <c r="I39" i="8" s="1"/>
  <c r="I38" i="8" s="1"/>
  <c r="J40" i="8"/>
  <c r="J39" i="8" s="1"/>
  <c r="J38" i="8" s="1"/>
  <c r="K40" i="8"/>
  <c r="K39" i="8" s="1"/>
  <c r="K38" i="8" s="1"/>
  <c r="L40" i="8"/>
  <c r="L39" i="8" s="1"/>
  <c r="L38" i="8" s="1"/>
  <c r="I45" i="8"/>
  <c r="I44" i="8" s="1"/>
  <c r="I43" i="8" s="1"/>
  <c r="I42" i="8" s="1"/>
  <c r="J45" i="8"/>
  <c r="J44" i="8" s="1"/>
  <c r="J43" i="8" s="1"/>
  <c r="J42" i="8" s="1"/>
  <c r="K45" i="8"/>
  <c r="K44" i="8" s="1"/>
  <c r="K43" i="8" s="1"/>
  <c r="K42" i="8" s="1"/>
  <c r="L45" i="8"/>
  <c r="L44" i="8" s="1"/>
  <c r="L43" i="8" s="1"/>
  <c r="L42" i="8" s="1"/>
  <c r="I64" i="8"/>
  <c r="I63" i="8" s="1"/>
  <c r="J64" i="8"/>
  <c r="J63" i="8" s="1"/>
  <c r="K64" i="8"/>
  <c r="K63" i="8" s="1"/>
  <c r="L64" i="8"/>
  <c r="L63" i="8" s="1"/>
  <c r="I69" i="8"/>
  <c r="I68" i="8" s="1"/>
  <c r="J69" i="8"/>
  <c r="J68" i="8" s="1"/>
  <c r="K69" i="8"/>
  <c r="K68" i="8" s="1"/>
  <c r="L69" i="8"/>
  <c r="L68" i="8" s="1"/>
  <c r="I74" i="8"/>
  <c r="I73" i="8" s="1"/>
  <c r="J74" i="8"/>
  <c r="J73" i="8" s="1"/>
  <c r="K74" i="8"/>
  <c r="K73" i="8" s="1"/>
  <c r="L74" i="8"/>
  <c r="L73" i="8" s="1"/>
  <c r="I80" i="8"/>
  <c r="I79" i="8" s="1"/>
  <c r="I78" i="8" s="1"/>
  <c r="J80" i="8"/>
  <c r="J79" i="8" s="1"/>
  <c r="J78" i="8" s="1"/>
  <c r="K80" i="8"/>
  <c r="K79" i="8" s="1"/>
  <c r="K78" i="8" s="1"/>
  <c r="L80" i="8"/>
  <c r="L79" i="8" s="1"/>
  <c r="L78" i="8" s="1"/>
  <c r="I85" i="8"/>
  <c r="I84" i="8" s="1"/>
  <c r="I83" i="8" s="1"/>
  <c r="I82" i="8" s="1"/>
  <c r="J85" i="8"/>
  <c r="J84" i="8" s="1"/>
  <c r="J83" i="8" s="1"/>
  <c r="J82" i="8" s="1"/>
  <c r="K85" i="8"/>
  <c r="K84" i="8" s="1"/>
  <c r="K83" i="8" s="1"/>
  <c r="K82" i="8" s="1"/>
  <c r="L85" i="8"/>
  <c r="L84" i="8" s="1"/>
  <c r="L83" i="8" s="1"/>
  <c r="L82" i="8" s="1"/>
  <c r="I92" i="8"/>
  <c r="I91" i="8" s="1"/>
  <c r="I90" i="8" s="1"/>
  <c r="J92" i="8"/>
  <c r="J91" i="8" s="1"/>
  <c r="J90" i="8" s="1"/>
  <c r="K92" i="8"/>
  <c r="K91" i="8" s="1"/>
  <c r="K90" i="8" s="1"/>
  <c r="L92" i="8"/>
  <c r="L91" i="8" s="1"/>
  <c r="L90" i="8" s="1"/>
  <c r="I97" i="8"/>
  <c r="I96" i="8" s="1"/>
  <c r="I95" i="8" s="1"/>
  <c r="J97" i="8"/>
  <c r="J96" i="8" s="1"/>
  <c r="J95" i="8" s="1"/>
  <c r="K97" i="8"/>
  <c r="K96" i="8" s="1"/>
  <c r="K95" i="8" s="1"/>
  <c r="L97" i="8"/>
  <c r="L96" i="8" s="1"/>
  <c r="L95" i="8" s="1"/>
  <c r="I102" i="8"/>
  <c r="I101" i="8" s="1"/>
  <c r="I100" i="8" s="1"/>
  <c r="J102" i="8"/>
  <c r="J101" i="8" s="1"/>
  <c r="J100" i="8" s="1"/>
  <c r="K102" i="8"/>
  <c r="K101" i="8" s="1"/>
  <c r="K100" i="8" s="1"/>
  <c r="L102" i="8"/>
  <c r="L101" i="8" s="1"/>
  <c r="L100" i="8" s="1"/>
  <c r="I106" i="8"/>
  <c r="I105" i="8" s="1"/>
  <c r="J106" i="8"/>
  <c r="J105" i="8" s="1"/>
  <c r="K106" i="8"/>
  <c r="K105" i="8" s="1"/>
  <c r="L106" i="8"/>
  <c r="L105" i="8" s="1"/>
  <c r="I112" i="8"/>
  <c r="I111" i="8" s="1"/>
  <c r="I110" i="8" s="1"/>
  <c r="J112" i="8"/>
  <c r="J111" i="8" s="1"/>
  <c r="J110" i="8" s="1"/>
  <c r="K112" i="8"/>
  <c r="K111" i="8" s="1"/>
  <c r="K110" i="8" s="1"/>
  <c r="L112" i="8"/>
  <c r="L111" i="8" s="1"/>
  <c r="L110" i="8" s="1"/>
  <c r="I117" i="8"/>
  <c r="I116" i="8" s="1"/>
  <c r="I115" i="8" s="1"/>
  <c r="J117" i="8"/>
  <c r="J116" i="8" s="1"/>
  <c r="J115" i="8" s="1"/>
  <c r="K117" i="8"/>
  <c r="K116" i="8" s="1"/>
  <c r="K115" i="8" s="1"/>
  <c r="L117" i="8"/>
  <c r="L116" i="8" s="1"/>
  <c r="L115" i="8" s="1"/>
  <c r="I121" i="8"/>
  <c r="I120" i="8" s="1"/>
  <c r="I119" i="8" s="1"/>
  <c r="J121" i="8"/>
  <c r="J120" i="8" s="1"/>
  <c r="J119" i="8" s="1"/>
  <c r="K121" i="8"/>
  <c r="K120" i="8" s="1"/>
  <c r="K119" i="8" s="1"/>
  <c r="L121" i="8"/>
  <c r="L120" i="8" s="1"/>
  <c r="L119" i="8" s="1"/>
  <c r="I125" i="8"/>
  <c r="I124" i="8" s="1"/>
  <c r="I123" i="8" s="1"/>
  <c r="J125" i="8"/>
  <c r="J124" i="8" s="1"/>
  <c r="J123" i="8" s="1"/>
  <c r="K125" i="8"/>
  <c r="K124" i="8" s="1"/>
  <c r="K123" i="8" s="1"/>
  <c r="L125" i="8"/>
  <c r="L124" i="8" s="1"/>
  <c r="L123" i="8" s="1"/>
  <c r="I129" i="8"/>
  <c r="I128" i="8" s="1"/>
  <c r="I127" i="8" s="1"/>
  <c r="J129" i="8"/>
  <c r="J128" i="8" s="1"/>
  <c r="J127" i="8" s="1"/>
  <c r="K129" i="8"/>
  <c r="K128" i="8" s="1"/>
  <c r="K127" i="8" s="1"/>
  <c r="L129" i="8"/>
  <c r="L128" i="8" s="1"/>
  <c r="L127" i="8" s="1"/>
  <c r="I134" i="8"/>
  <c r="I133" i="8" s="1"/>
  <c r="I132" i="8" s="1"/>
  <c r="J134" i="8"/>
  <c r="J133" i="8" s="1"/>
  <c r="J132" i="8" s="1"/>
  <c r="K134" i="8"/>
  <c r="K133" i="8" s="1"/>
  <c r="K132" i="8" s="1"/>
  <c r="L134" i="8"/>
  <c r="L133" i="8" s="1"/>
  <c r="L132" i="8" s="1"/>
  <c r="I139" i="8"/>
  <c r="I138" i="8" s="1"/>
  <c r="I137" i="8" s="1"/>
  <c r="J139" i="8"/>
  <c r="J138" i="8" s="1"/>
  <c r="J137" i="8" s="1"/>
  <c r="K139" i="8"/>
  <c r="K138" i="8" s="1"/>
  <c r="K137" i="8" s="1"/>
  <c r="L139" i="8"/>
  <c r="L138" i="8" s="1"/>
  <c r="L137" i="8" s="1"/>
  <c r="I143" i="8"/>
  <c r="I142" i="8" s="1"/>
  <c r="J143" i="8"/>
  <c r="J142" i="8" s="1"/>
  <c r="K143" i="8"/>
  <c r="K142" i="8" s="1"/>
  <c r="L143" i="8"/>
  <c r="L142" i="8" s="1"/>
  <c r="I147" i="8"/>
  <c r="I146" i="8" s="1"/>
  <c r="I145" i="8" s="1"/>
  <c r="J147" i="8"/>
  <c r="J146" i="8" s="1"/>
  <c r="J145" i="8" s="1"/>
  <c r="K147" i="8"/>
  <c r="K146" i="8" s="1"/>
  <c r="K145" i="8" s="1"/>
  <c r="L147" i="8"/>
  <c r="L146" i="8" s="1"/>
  <c r="L145" i="8" s="1"/>
  <c r="I153" i="8"/>
  <c r="I152" i="8" s="1"/>
  <c r="J153" i="8"/>
  <c r="J152" i="8" s="1"/>
  <c r="K153" i="8"/>
  <c r="K152" i="8" s="1"/>
  <c r="L153" i="8"/>
  <c r="L152" i="8" s="1"/>
  <c r="I158" i="8"/>
  <c r="I157" i="8" s="1"/>
  <c r="J158" i="8"/>
  <c r="J157" i="8" s="1"/>
  <c r="K158" i="8"/>
  <c r="K157" i="8" s="1"/>
  <c r="L158" i="8"/>
  <c r="L157" i="8" s="1"/>
  <c r="I163" i="8"/>
  <c r="I162" i="8" s="1"/>
  <c r="I161" i="8" s="1"/>
  <c r="J163" i="8"/>
  <c r="J162" i="8" s="1"/>
  <c r="J161" i="8" s="1"/>
  <c r="K163" i="8"/>
  <c r="K162" i="8" s="1"/>
  <c r="K161" i="8" s="1"/>
  <c r="L163" i="8"/>
  <c r="L162" i="8" s="1"/>
  <c r="L161" i="8" s="1"/>
  <c r="I167" i="8"/>
  <c r="I166" i="8" s="1"/>
  <c r="J167" i="8"/>
  <c r="J166" i="8" s="1"/>
  <c r="K167" i="8"/>
  <c r="K166" i="8" s="1"/>
  <c r="L167" i="8"/>
  <c r="L166" i="8" s="1"/>
  <c r="I172" i="8"/>
  <c r="I171" i="8" s="1"/>
  <c r="J172" i="8"/>
  <c r="J171" i="8" s="1"/>
  <c r="K172" i="8"/>
  <c r="K171" i="8" s="1"/>
  <c r="L172" i="8"/>
  <c r="L171" i="8" s="1"/>
  <c r="I180" i="8"/>
  <c r="I179" i="8" s="1"/>
  <c r="J180" i="8"/>
  <c r="J179" i="8" s="1"/>
  <c r="K180" i="8"/>
  <c r="K179" i="8" s="1"/>
  <c r="L180" i="8"/>
  <c r="L179" i="8" s="1"/>
  <c r="I183" i="8"/>
  <c r="I182" i="8" s="1"/>
  <c r="J183" i="8"/>
  <c r="J182" i="8" s="1"/>
  <c r="K183" i="8"/>
  <c r="K182" i="8" s="1"/>
  <c r="L183" i="8"/>
  <c r="L182" i="8" s="1"/>
  <c r="I188" i="8"/>
  <c r="I187" i="8" s="1"/>
  <c r="J188" i="8"/>
  <c r="J187" i="8" s="1"/>
  <c r="K188" i="8"/>
  <c r="K187" i="8" s="1"/>
  <c r="L188" i="8"/>
  <c r="L187" i="8" s="1"/>
  <c r="M188" i="8"/>
  <c r="N188" i="8"/>
  <c r="O188" i="8"/>
  <c r="P188" i="8"/>
  <c r="I194" i="8"/>
  <c r="I193" i="8" s="1"/>
  <c r="J194" i="8"/>
  <c r="J193" i="8" s="1"/>
  <c r="K194" i="8"/>
  <c r="K193" i="8" s="1"/>
  <c r="L194" i="8"/>
  <c r="L193" i="8" s="1"/>
  <c r="I199" i="8"/>
  <c r="I198" i="8" s="1"/>
  <c r="J199" i="8"/>
  <c r="J198" i="8" s="1"/>
  <c r="K199" i="8"/>
  <c r="K198" i="8" s="1"/>
  <c r="L199" i="8"/>
  <c r="L198" i="8" s="1"/>
  <c r="I203" i="8"/>
  <c r="I202" i="8" s="1"/>
  <c r="I201" i="8" s="1"/>
  <c r="J203" i="8"/>
  <c r="J202" i="8" s="1"/>
  <c r="J201" i="8" s="1"/>
  <c r="K203" i="8"/>
  <c r="K202" i="8" s="1"/>
  <c r="K201" i="8" s="1"/>
  <c r="L203" i="8"/>
  <c r="L202" i="8" s="1"/>
  <c r="L201" i="8" s="1"/>
  <c r="I210" i="8"/>
  <c r="I209" i="8" s="1"/>
  <c r="J210" i="8"/>
  <c r="J209" i="8" s="1"/>
  <c r="K210" i="8"/>
  <c r="K209" i="8" s="1"/>
  <c r="L210" i="8"/>
  <c r="L209" i="8" s="1"/>
  <c r="I213" i="8"/>
  <c r="I212" i="8" s="1"/>
  <c r="J213" i="8"/>
  <c r="J212" i="8" s="1"/>
  <c r="K213" i="8"/>
  <c r="K212" i="8" s="1"/>
  <c r="L213" i="8"/>
  <c r="L212" i="8" s="1"/>
  <c r="I222" i="8"/>
  <c r="I221" i="8" s="1"/>
  <c r="I220" i="8" s="1"/>
  <c r="J222" i="8"/>
  <c r="J221" i="8" s="1"/>
  <c r="J220" i="8" s="1"/>
  <c r="K222" i="8"/>
  <c r="K221" i="8" s="1"/>
  <c r="K220" i="8" s="1"/>
  <c r="L222" i="8"/>
  <c r="L221" i="8" s="1"/>
  <c r="L220" i="8" s="1"/>
  <c r="I226" i="8"/>
  <c r="I225" i="8" s="1"/>
  <c r="I224" i="8" s="1"/>
  <c r="J226" i="8"/>
  <c r="J225" i="8" s="1"/>
  <c r="J224" i="8" s="1"/>
  <c r="K226" i="8"/>
  <c r="K225" i="8" s="1"/>
  <c r="K224" i="8" s="1"/>
  <c r="L226" i="8"/>
  <c r="L225" i="8" s="1"/>
  <c r="L224" i="8" s="1"/>
  <c r="I233" i="8"/>
  <c r="I232" i="8" s="1"/>
  <c r="J233" i="8"/>
  <c r="J232" i="8" s="1"/>
  <c r="K233" i="8"/>
  <c r="K232" i="8" s="1"/>
  <c r="L233" i="8"/>
  <c r="L232" i="8" s="1"/>
  <c r="I235" i="8"/>
  <c r="J235" i="8"/>
  <c r="K235" i="8"/>
  <c r="L235" i="8"/>
  <c r="I238" i="8"/>
  <c r="J238" i="8"/>
  <c r="K238" i="8"/>
  <c r="L238" i="8"/>
  <c r="I242" i="8"/>
  <c r="I241" i="8" s="1"/>
  <c r="J242" i="8"/>
  <c r="J241" i="8" s="1"/>
  <c r="K242" i="8"/>
  <c r="K241" i="8" s="1"/>
  <c r="L242" i="8"/>
  <c r="L241" i="8" s="1"/>
  <c r="I246" i="8"/>
  <c r="I245" i="8" s="1"/>
  <c r="J246" i="8"/>
  <c r="J245" i="8" s="1"/>
  <c r="K246" i="8"/>
  <c r="K245" i="8" s="1"/>
  <c r="L246" i="8"/>
  <c r="L245" i="8" s="1"/>
  <c r="I250" i="8"/>
  <c r="I249" i="8" s="1"/>
  <c r="J250" i="8"/>
  <c r="J249" i="8" s="1"/>
  <c r="K250" i="8"/>
  <c r="K249" i="8" s="1"/>
  <c r="L250" i="8"/>
  <c r="L249" i="8" s="1"/>
  <c r="I254" i="8"/>
  <c r="I253" i="8" s="1"/>
  <c r="J254" i="8"/>
  <c r="J253" i="8" s="1"/>
  <c r="K254" i="8"/>
  <c r="K253" i="8" s="1"/>
  <c r="L254" i="8"/>
  <c r="L253" i="8" s="1"/>
  <c r="I257" i="8"/>
  <c r="I256" i="8" s="1"/>
  <c r="J257" i="8"/>
  <c r="J256" i="8" s="1"/>
  <c r="K257" i="8"/>
  <c r="K256" i="8" s="1"/>
  <c r="L257" i="8"/>
  <c r="L256" i="8" s="1"/>
  <c r="I260" i="8"/>
  <c r="I259" i="8" s="1"/>
  <c r="J260" i="8"/>
  <c r="J259" i="8" s="1"/>
  <c r="K260" i="8"/>
  <c r="K259" i="8" s="1"/>
  <c r="L260" i="8"/>
  <c r="L259" i="8" s="1"/>
  <c r="I265" i="8"/>
  <c r="I264" i="8" s="1"/>
  <c r="J265" i="8"/>
  <c r="J264" i="8" s="1"/>
  <c r="K265" i="8"/>
  <c r="K264" i="8" s="1"/>
  <c r="L265" i="8"/>
  <c r="L264" i="8" s="1"/>
  <c r="I267" i="8"/>
  <c r="J267" i="8"/>
  <c r="K267" i="8"/>
  <c r="L267" i="8"/>
  <c r="I270" i="8"/>
  <c r="J270" i="8"/>
  <c r="K270" i="8"/>
  <c r="L270" i="8"/>
  <c r="I274" i="8"/>
  <c r="I273" i="8" s="1"/>
  <c r="J274" i="8"/>
  <c r="J273" i="8" s="1"/>
  <c r="K274" i="8"/>
  <c r="K273" i="8" s="1"/>
  <c r="L274" i="8"/>
  <c r="L273" i="8" s="1"/>
  <c r="I278" i="8"/>
  <c r="I277" i="8" s="1"/>
  <c r="J278" i="8"/>
  <c r="J277" i="8" s="1"/>
  <c r="K278" i="8"/>
  <c r="K277" i="8" s="1"/>
  <c r="L278" i="8"/>
  <c r="L277" i="8" s="1"/>
  <c r="I282" i="8"/>
  <c r="I281" i="8" s="1"/>
  <c r="J282" i="8"/>
  <c r="J281" i="8" s="1"/>
  <c r="K282" i="8"/>
  <c r="K281" i="8" s="1"/>
  <c r="L282" i="8"/>
  <c r="L281" i="8" s="1"/>
  <c r="I286" i="8"/>
  <c r="I285" i="8" s="1"/>
  <c r="J286" i="8"/>
  <c r="J285" i="8" s="1"/>
  <c r="K286" i="8"/>
  <c r="K285" i="8" s="1"/>
  <c r="L286" i="8"/>
  <c r="L285" i="8" s="1"/>
  <c r="I289" i="8"/>
  <c r="I288" i="8" s="1"/>
  <c r="J289" i="8"/>
  <c r="J288" i="8" s="1"/>
  <c r="K289" i="8"/>
  <c r="K288" i="8" s="1"/>
  <c r="L289" i="8"/>
  <c r="L288" i="8" s="1"/>
  <c r="I292" i="8"/>
  <c r="I291" i="8" s="1"/>
  <c r="J292" i="8"/>
  <c r="J291" i="8" s="1"/>
  <c r="K292" i="8"/>
  <c r="K291" i="8" s="1"/>
  <c r="L292" i="8"/>
  <c r="L291" i="8" s="1"/>
  <c r="I298" i="8"/>
  <c r="J298" i="8"/>
  <c r="K298" i="8"/>
  <c r="L298" i="8"/>
  <c r="I300" i="8"/>
  <c r="J300" i="8"/>
  <c r="K300" i="8"/>
  <c r="L300" i="8"/>
  <c r="I303" i="8"/>
  <c r="J303" i="8"/>
  <c r="K303" i="8"/>
  <c r="L303" i="8"/>
  <c r="I307" i="8"/>
  <c r="I306" i="8" s="1"/>
  <c r="J307" i="8"/>
  <c r="J306" i="8" s="1"/>
  <c r="K307" i="8"/>
  <c r="K306" i="8" s="1"/>
  <c r="L307" i="8"/>
  <c r="L306" i="8" s="1"/>
  <c r="I311" i="8"/>
  <c r="I310" i="8" s="1"/>
  <c r="J311" i="8"/>
  <c r="J310" i="8" s="1"/>
  <c r="K311" i="8"/>
  <c r="K310" i="8" s="1"/>
  <c r="L311" i="8"/>
  <c r="L310" i="8" s="1"/>
  <c r="I315" i="8"/>
  <c r="I314" i="8" s="1"/>
  <c r="J315" i="8"/>
  <c r="J314" i="8" s="1"/>
  <c r="K315" i="8"/>
  <c r="K314" i="8" s="1"/>
  <c r="L315" i="8"/>
  <c r="L314" i="8" s="1"/>
  <c r="I319" i="8"/>
  <c r="I318" i="8" s="1"/>
  <c r="J319" i="8"/>
  <c r="J318" i="8" s="1"/>
  <c r="K319" i="8"/>
  <c r="K318" i="8" s="1"/>
  <c r="L319" i="8"/>
  <c r="L318" i="8" s="1"/>
  <c r="I322" i="8"/>
  <c r="I321" i="8" s="1"/>
  <c r="J322" i="8"/>
  <c r="J321" i="8" s="1"/>
  <c r="K322" i="8"/>
  <c r="K321" i="8" s="1"/>
  <c r="L322" i="8"/>
  <c r="L321" i="8" s="1"/>
  <c r="I325" i="8"/>
  <c r="I324" i="8" s="1"/>
  <c r="J325" i="8"/>
  <c r="J324" i="8" s="1"/>
  <c r="K325" i="8"/>
  <c r="K324" i="8" s="1"/>
  <c r="L325" i="8"/>
  <c r="L324" i="8" s="1"/>
  <c r="I330" i="8"/>
  <c r="I329" i="8" s="1"/>
  <c r="J330" i="8"/>
  <c r="J329" i="8" s="1"/>
  <c r="K330" i="8"/>
  <c r="K329" i="8" s="1"/>
  <c r="L330" i="8"/>
  <c r="L329" i="8" s="1"/>
  <c r="I332" i="8"/>
  <c r="J332" i="8"/>
  <c r="K332" i="8"/>
  <c r="L332" i="8"/>
  <c r="I335" i="8"/>
  <c r="J335" i="8"/>
  <c r="K335" i="8"/>
  <c r="L335" i="8"/>
  <c r="I339" i="8"/>
  <c r="I338" i="8" s="1"/>
  <c r="J339" i="8"/>
  <c r="J338" i="8" s="1"/>
  <c r="K339" i="8"/>
  <c r="K338" i="8" s="1"/>
  <c r="L339" i="8"/>
  <c r="L338" i="8" s="1"/>
  <c r="I343" i="8"/>
  <c r="I342" i="8" s="1"/>
  <c r="J343" i="8"/>
  <c r="J342" i="8" s="1"/>
  <c r="K343" i="8"/>
  <c r="K342" i="8" s="1"/>
  <c r="L343" i="8"/>
  <c r="L342" i="8" s="1"/>
  <c r="I347" i="8"/>
  <c r="I346" i="8" s="1"/>
  <c r="J347" i="8"/>
  <c r="J346" i="8" s="1"/>
  <c r="K347" i="8"/>
  <c r="K346" i="8" s="1"/>
  <c r="L347" i="8"/>
  <c r="L346" i="8" s="1"/>
  <c r="I351" i="8"/>
  <c r="I350" i="8" s="1"/>
  <c r="J351" i="8"/>
  <c r="J350" i="8" s="1"/>
  <c r="K351" i="8"/>
  <c r="K350" i="8" s="1"/>
  <c r="L351" i="8"/>
  <c r="L350" i="8" s="1"/>
  <c r="I354" i="8"/>
  <c r="I353" i="8" s="1"/>
  <c r="J354" i="8"/>
  <c r="J353" i="8" s="1"/>
  <c r="K354" i="8"/>
  <c r="K353" i="8" s="1"/>
  <c r="L354" i="8"/>
  <c r="L353" i="8" s="1"/>
  <c r="I357" i="8"/>
  <c r="I356" i="8" s="1"/>
  <c r="J357" i="8"/>
  <c r="J356" i="8" s="1"/>
  <c r="K357" i="8"/>
  <c r="K356" i="8" s="1"/>
  <c r="L357" i="8"/>
  <c r="L356" i="8" s="1"/>
  <c r="I34" i="3"/>
  <c r="J34" i="3"/>
  <c r="J33" i="3" s="1"/>
  <c r="J32" i="3" s="1"/>
  <c r="K34" i="3"/>
  <c r="K33" i="3" s="1"/>
  <c r="K32" i="3" s="1"/>
  <c r="L34" i="3"/>
  <c r="L33" i="3" s="1"/>
  <c r="L32" i="3" s="1"/>
  <c r="I36" i="3"/>
  <c r="J36" i="3"/>
  <c r="K36" i="3"/>
  <c r="L36" i="3"/>
  <c r="I40" i="3"/>
  <c r="I39" i="3" s="1"/>
  <c r="I38" i="3" s="1"/>
  <c r="J40" i="3"/>
  <c r="J39" i="3" s="1"/>
  <c r="J38" i="3" s="1"/>
  <c r="K40" i="3"/>
  <c r="K39" i="3" s="1"/>
  <c r="K38" i="3" s="1"/>
  <c r="L40" i="3"/>
  <c r="L39" i="3" s="1"/>
  <c r="L38" i="3" s="1"/>
  <c r="I45" i="3"/>
  <c r="I44" i="3" s="1"/>
  <c r="I43" i="3" s="1"/>
  <c r="I42" i="3" s="1"/>
  <c r="J45" i="3"/>
  <c r="J44" i="3" s="1"/>
  <c r="J43" i="3" s="1"/>
  <c r="J42" i="3" s="1"/>
  <c r="K45" i="3"/>
  <c r="K44" i="3" s="1"/>
  <c r="K43" i="3" s="1"/>
  <c r="K42" i="3" s="1"/>
  <c r="L45" i="3"/>
  <c r="L44" i="3" s="1"/>
  <c r="L43" i="3" s="1"/>
  <c r="L42" i="3" s="1"/>
  <c r="I64" i="3"/>
  <c r="I63" i="3" s="1"/>
  <c r="J64" i="3"/>
  <c r="J63" i="3" s="1"/>
  <c r="K64" i="3"/>
  <c r="K63" i="3" s="1"/>
  <c r="L64" i="3"/>
  <c r="L63" i="3" s="1"/>
  <c r="I69" i="3"/>
  <c r="I68" i="3" s="1"/>
  <c r="J69" i="3"/>
  <c r="J68" i="3" s="1"/>
  <c r="K69" i="3"/>
  <c r="K68" i="3" s="1"/>
  <c r="L69" i="3"/>
  <c r="L68" i="3" s="1"/>
  <c r="I74" i="3"/>
  <c r="I73" i="3" s="1"/>
  <c r="J74" i="3"/>
  <c r="J73" i="3" s="1"/>
  <c r="K74" i="3"/>
  <c r="K73" i="3" s="1"/>
  <c r="L74" i="3"/>
  <c r="L73" i="3" s="1"/>
  <c r="I80" i="3"/>
  <c r="I79" i="3" s="1"/>
  <c r="I78" i="3" s="1"/>
  <c r="J80" i="3"/>
  <c r="J79" i="3" s="1"/>
  <c r="J78" i="3" s="1"/>
  <c r="K80" i="3"/>
  <c r="K79" i="3" s="1"/>
  <c r="K78" i="3" s="1"/>
  <c r="L80" i="3"/>
  <c r="L79" i="3" s="1"/>
  <c r="L78" i="3" s="1"/>
  <c r="I85" i="3"/>
  <c r="I84" i="3" s="1"/>
  <c r="I83" i="3" s="1"/>
  <c r="I82" i="3" s="1"/>
  <c r="J85" i="3"/>
  <c r="J84" i="3" s="1"/>
  <c r="J83" i="3" s="1"/>
  <c r="J82" i="3" s="1"/>
  <c r="K85" i="3"/>
  <c r="K84" i="3" s="1"/>
  <c r="K83" i="3" s="1"/>
  <c r="K82" i="3" s="1"/>
  <c r="L85" i="3"/>
  <c r="L84" i="3" s="1"/>
  <c r="L83" i="3" s="1"/>
  <c r="L82" i="3" s="1"/>
  <c r="I92" i="3"/>
  <c r="I91" i="3" s="1"/>
  <c r="I90" i="3" s="1"/>
  <c r="J92" i="3"/>
  <c r="J91" i="3" s="1"/>
  <c r="J90" i="3" s="1"/>
  <c r="K92" i="3"/>
  <c r="K91" i="3" s="1"/>
  <c r="K90" i="3" s="1"/>
  <c r="L92" i="3"/>
  <c r="L91" i="3" s="1"/>
  <c r="L90" i="3" s="1"/>
  <c r="I97" i="3"/>
  <c r="I96" i="3" s="1"/>
  <c r="I95" i="3" s="1"/>
  <c r="J97" i="3"/>
  <c r="J96" i="3" s="1"/>
  <c r="J95" i="3" s="1"/>
  <c r="K97" i="3"/>
  <c r="K96" i="3" s="1"/>
  <c r="K95" i="3" s="1"/>
  <c r="L97" i="3"/>
  <c r="L96" i="3" s="1"/>
  <c r="L95" i="3" s="1"/>
  <c r="I102" i="3"/>
  <c r="I101" i="3" s="1"/>
  <c r="I100" i="3" s="1"/>
  <c r="J102" i="3"/>
  <c r="J101" i="3" s="1"/>
  <c r="J100" i="3" s="1"/>
  <c r="K102" i="3"/>
  <c r="K101" i="3" s="1"/>
  <c r="K100" i="3" s="1"/>
  <c r="L102" i="3"/>
  <c r="L101" i="3" s="1"/>
  <c r="L100" i="3" s="1"/>
  <c r="I106" i="3"/>
  <c r="I105" i="3" s="1"/>
  <c r="J106" i="3"/>
  <c r="J105" i="3" s="1"/>
  <c r="K106" i="3"/>
  <c r="K105" i="3" s="1"/>
  <c r="L106" i="3"/>
  <c r="L105" i="3" s="1"/>
  <c r="I112" i="3"/>
  <c r="I111" i="3" s="1"/>
  <c r="I110" i="3" s="1"/>
  <c r="J112" i="3"/>
  <c r="J111" i="3" s="1"/>
  <c r="J110" i="3" s="1"/>
  <c r="K112" i="3"/>
  <c r="K111" i="3" s="1"/>
  <c r="K110" i="3" s="1"/>
  <c r="L112" i="3"/>
  <c r="L111" i="3" s="1"/>
  <c r="L110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4" i="3"/>
  <c r="I133" i="3" s="1"/>
  <c r="I132" i="3" s="1"/>
  <c r="J134" i="3"/>
  <c r="J133" i="3" s="1"/>
  <c r="J132" i="3" s="1"/>
  <c r="K134" i="3"/>
  <c r="K133" i="3" s="1"/>
  <c r="K132" i="3" s="1"/>
  <c r="L134" i="3"/>
  <c r="L133" i="3" s="1"/>
  <c r="L132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3" i="3"/>
  <c r="I142" i="3" s="1"/>
  <c r="J143" i="3"/>
  <c r="J142" i="3" s="1"/>
  <c r="K143" i="3"/>
  <c r="K142" i="3" s="1"/>
  <c r="L143" i="3"/>
  <c r="L142" i="3" s="1"/>
  <c r="I147" i="3"/>
  <c r="I146" i="3" s="1"/>
  <c r="I145" i="3" s="1"/>
  <c r="J147" i="3"/>
  <c r="J146" i="3" s="1"/>
  <c r="J145" i="3" s="1"/>
  <c r="K147" i="3"/>
  <c r="K146" i="3" s="1"/>
  <c r="K145" i="3" s="1"/>
  <c r="L147" i="3"/>
  <c r="L146" i="3" s="1"/>
  <c r="L145" i="3" s="1"/>
  <c r="I153" i="3"/>
  <c r="I152" i="3" s="1"/>
  <c r="J153" i="3"/>
  <c r="J152" i="3" s="1"/>
  <c r="K153" i="3"/>
  <c r="K152" i="3" s="1"/>
  <c r="L153" i="3"/>
  <c r="L152" i="3" s="1"/>
  <c r="I158" i="3"/>
  <c r="I157" i="3" s="1"/>
  <c r="J158" i="3"/>
  <c r="J157" i="3" s="1"/>
  <c r="K158" i="3"/>
  <c r="K157" i="3" s="1"/>
  <c r="L158" i="3"/>
  <c r="L157" i="3" s="1"/>
  <c r="I163" i="3"/>
  <c r="I162" i="3" s="1"/>
  <c r="I161" i="3" s="1"/>
  <c r="J163" i="3"/>
  <c r="J162" i="3" s="1"/>
  <c r="J161" i="3" s="1"/>
  <c r="K163" i="3"/>
  <c r="K162" i="3" s="1"/>
  <c r="K161" i="3" s="1"/>
  <c r="L163" i="3"/>
  <c r="L162" i="3" s="1"/>
  <c r="L161" i="3" s="1"/>
  <c r="I167" i="3"/>
  <c r="I166" i="3" s="1"/>
  <c r="J167" i="3"/>
  <c r="J166" i="3" s="1"/>
  <c r="K167" i="3"/>
  <c r="K166" i="3" s="1"/>
  <c r="L167" i="3"/>
  <c r="L166" i="3" s="1"/>
  <c r="I172" i="3"/>
  <c r="I171" i="3" s="1"/>
  <c r="J172" i="3"/>
  <c r="J171" i="3" s="1"/>
  <c r="K172" i="3"/>
  <c r="K171" i="3" s="1"/>
  <c r="L172" i="3"/>
  <c r="L171" i="3" s="1"/>
  <c r="I180" i="3"/>
  <c r="I179" i="3" s="1"/>
  <c r="J180" i="3"/>
  <c r="J179" i="3" s="1"/>
  <c r="K180" i="3"/>
  <c r="K179" i="3" s="1"/>
  <c r="L180" i="3"/>
  <c r="L179" i="3" s="1"/>
  <c r="I183" i="3"/>
  <c r="I182" i="3" s="1"/>
  <c r="J183" i="3"/>
  <c r="J182" i="3" s="1"/>
  <c r="K183" i="3"/>
  <c r="K182" i="3" s="1"/>
  <c r="L183" i="3"/>
  <c r="L182" i="3" s="1"/>
  <c r="I188" i="3"/>
  <c r="I187" i="3" s="1"/>
  <c r="J188" i="3"/>
  <c r="J187" i="3" s="1"/>
  <c r="K188" i="3"/>
  <c r="K187" i="3" s="1"/>
  <c r="L188" i="3"/>
  <c r="L187" i="3" s="1"/>
  <c r="M188" i="3"/>
  <c r="N188" i="3"/>
  <c r="O188" i="3"/>
  <c r="P188" i="3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3" i="3"/>
  <c r="I202" i="3" s="1"/>
  <c r="I201" i="3" s="1"/>
  <c r="J203" i="3"/>
  <c r="J202" i="3" s="1"/>
  <c r="J201" i="3" s="1"/>
  <c r="K203" i="3"/>
  <c r="K202" i="3" s="1"/>
  <c r="K201" i="3" s="1"/>
  <c r="L203" i="3"/>
  <c r="L202" i="3" s="1"/>
  <c r="L201" i="3" s="1"/>
  <c r="I210" i="3"/>
  <c r="I209" i="3" s="1"/>
  <c r="J210" i="3"/>
  <c r="J209" i="3" s="1"/>
  <c r="K210" i="3"/>
  <c r="K209" i="3" s="1"/>
  <c r="L210" i="3"/>
  <c r="L209" i="3" s="1"/>
  <c r="I213" i="3"/>
  <c r="I212" i="3" s="1"/>
  <c r="J213" i="3"/>
  <c r="J212" i="3" s="1"/>
  <c r="K213" i="3"/>
  <c r="K212" i="3" s="1"/>
  <c r="L213" i="3"/>
  <c r="L212" i="3" s="1"/>
  <c r="I222" i="3"/>
  <c r="I221" i="3" s="1"/>
  <c r="I220" i="3" s="1"/>
  <c r="J222" i="3"/>
  <c r="J221" i="3" s="1"/>
  <c r="J220" i="3" s="1"/>
  <c r="K222" i="3"/>
  <c r="K221" i="3" s="1"/>
  <c r="K220" i="3" s="1"/>
  <c r="L222" i="3"/>
  <c r="L221" i="3" s="1"/>
  <c r="L220" i="3" s="1"/>
  <c r="I226" i="3"/>
  <c r="I225" i="3" s="1"/>
  <c r="I224" i="3" s="1"/>
  <c r="J226" i="3"/>
  <c r="J225" i="3" s="1"/>
  <c r="J224" i="3" s="1"/>
  <c r="K226" i="3"/>
  <c r="K225" i="3" s="1"/>
  <c r="K224" i="3" s="1"/>
  <c r="L226" i="3"/>
  <c r="L225" i="3" s="1"/>
  <c r="L224" i="3" s="1"/>
  <c r="I233" i="3"/>
  <c r="I232" i="3" s="1"/>
  <c r="J233" i="3"/>
  <c r="J232" i="3" s="1"/>
  <c r="K233" i="3"/>
  <c r="K232" i="3" s="1"/>
  <c r="L233" i="3"/>
  <c r="L232" i="3" s="1"/>
  <c r="I235" i="3"/>
  <c r="J235" i="3"/>
  <c r="K235" i="3"/>
  <c r="L235" i="3"/>
  <c r="I238" i="3"/>
  <c r="J238" i="3"/>
  <c r="K238" i="3"/>
  <c r="L238" i="3"/>
  <c r="I242" i="3"/>
  <c r="I241" i="3" s="1"/>
  <c r="J242" i="3"/>
  <c r="J241" i="3" s="1"/>
  <c r="K242" i="3"/>
  <c r="K241" i="3" s="1"/>
  <c r="L242" i="3"/>
  <c r="L241" i="3" s="1"/>
  <c r="I246" i="3"/>
  <c r="I245" i="3" s="1"/>
  <c r="J246" i="3"/>
  <c r="J245" i="3" s="1"/>
  <c r="K246" i="3"/>
  <c r="K245" i="3" s="1"/>
  <c r="L246" i="3"/>
  <c r="L245" i="3" s="1"/>
  <c r="I250" i="3"/>
  <c r="I249" i="3" s="1"/>
  <c r="J250" i="3"/>
  <c r="J249" i="3" s="1"/>
  <c r="K250" i="3"/>
  <c r="K249" i="3" s="1"/>
  <c r="L250" i="3"/>
  <c r="L249" i="3" s="1"/>
  <c r="I254" i="3"/>
  <c r="I253" i="3" s="1"/>
  <c r="J254" i="3"/>
  <c r="J253" i="3" s="1"/>
  <c r="K254" i="3"/>
  <c r="K253" i="3" s="1"/>
  <c r="L254" i="3"/>
  <c r="L253" i="3" s="1"/>
  <c r="I257" i="3"/>
  <c r="I256" i="3" s="1"/>
  <c r="J257" i="3"/>
  <c r="J256" i="3" s="1"/>
  <c r="K257" i="3"/>
  <c r="K256" i="3" s="1"/>
  <c r="L257" i="3"/>
  <c r="L256" i="3" s="1"/>
  <c r="I260" i="3"/>
  <c r="I259" i="3" s="1"/>
  <c r="J260" i="3"/>
  <c r="J259" i="3" s="1"/>
  <c r="K260" i="3"/>
  <c r="K259" i="3" s="1"/>
  <c r="L260" i="3"/>
  <c r="L259" i="3" s="1"/>
  <c r="I265" i="3"/>
  <c r="I264" i="3" s="1"/>
  <c r="J265" i="3"/>
  <c r="J264" i="3" s="1"/>
  <c r="K265" i="3"/>
  <c r="K264" i="3" s="1"/>
  <c r="L265" i="3"/>
  <c r="L264" i="3" s="1"/>
  <c r="I267" i="3"/>
  <c r="J267" i="3"/>
  <c r="K267" i="3"/>
  <c r="L267" i="3"/>
  <c r="I270" i="3"/>
  <c r="J270" i="3"/>
  <c r="K270" i="3"/>
  <c r="L270" i="3"/>
  <c r="I274" i="3"/>
  <c r="I273" i="3" s="1"/>
  <c r="J274" i="3"/>
  <c r="J273" i="3" s="1"/>
  <c r="K274" i="3"/>
  <c r="K273" i="3" s="1"/>
  <c r="L274" i="3"/>
  <c r="L273" i="3" s="1"/>
  <c r="I278" i="3"/>
  <c r="I277" i="3" s="1"/>
  <c r="J278" i="3"/>
  <c r="J277" i="3" s="1"/>
  <c r="K278" i="3"/>
  <c r="K277" i="3" s="1"/>
  <c r="L278" i="3"/>
  <c r="L277" i="3" s="1"/>
  <c r="I282" i="3"/>
  <c r="I281" i="3" s="1"/>
  <c r="J282" i="3"/>
  <c r="J281" i="3" s="1"/>
  <c r="K282" i="3"/>
  <c r="K281" i="3" s="1"/>
  <c r="L282" i="3"/>
  <c r="L281" i="3" s="1"/>
  <c r="I286" i="3"/>
  <c r="I285" i="3" s="1"/>
  <c r="J286" i="3"/>
  <c r="J285" i="3" s="1"/>
  <c r="K286" i="3"/>
  <c r="K285" i="3" s="1"/>
  <c r="L286" i="3"/>
  <c r="L285" i="3" s="1"/>
  <c r="I289" i="3"/>
  <c r="I288" i="3" s="1"/>
  <c r="J289" i="3"/>
  <c r="J288" i="3" s="1"/>
  <c r="K289" i="3"/>
  <c r="K288" i="3" s="1"/>
  <c r="L289" i="3"/>
  <c r="L288" i="3" s="1"/>
  <c r="I292" i="3"/>
  <c r="I291" i="3" s="1"/>
  <c r="J292" i="3"/>
  <c r="J291" i="3" s="1"/>
  <c r="K292" i="3"/>
  <c r="K291" i="3" s="1"/>
  <c r="L292" i="3"/>
  <c r="L291" i="3" s="1"/>
  <c r="I298" i="3"/>
  <c r="J298" i="3"/>
  <c r="K298" i="3"/>
  <c r="L298" i="3"/>
  <c r="I300" i="3"/>
  <c r="J300" i="3"/>
  <c r="K300" i="3"/>
  <c r="L300" i="3"/>
  <c r="I303" i="3"/>
  <c r="J303" i="3"/>
  <c r="K303" i="3"/>
  <c r="L303" i="3"/>
  <c r="I307" i="3"/>
  <c r="I306" i="3" s="1"/>
  <c r="J307" i="3"/>
  <c r="J306" i="3" s="1"/>
  <c r="K307" i="3"/>
  <c r="K306" i="3" s="1"/>
  <c r="L307" i="3"/>
  <c r="L306" i="3" s="1"/>
  <c r="I311" i="3"/>
  <c r="I310" i="3" s="1"/>
  <c r="J311" i="3"/>
  <c r="J310" i="3" s="1"/>
  <c r="K311" i="3"/>
  <c r="K310" i="3" s="1"/>
  <c r="L311" i="3"/>
  <c r="L310" i="3" s="1"/>
  <c r="I315" i="3"/>
  <c r="I314" i="3" s="1"/>
  <c r="J315" i="3"/>
  <c r="J314" i="3" s="1"/>
  <c r="K315" i="3"/>
  <c r="K314" i="3" s="1"/>
  <c r="L315" i="3"/>
  <c r="L314" i="3" s="1"/>
  <c r="I319" i="3"/>
  <c r="I318" i="3" s="1"/>
  <c r="J319" i="3"/>
  <c r="J318" i="3" s="1"/>
  <c r="K319" i="3"/>
  <c r="K318" i="3" s="1"/>
  <c r="L319" i="3"/>
  <c r="L318" i="3" s="1"/>
  <c r="I322" i="3"/>
  <c r="I321" i="3" s="1"/>
  <c r="J322" i="3"/>
  <c r="J321" i="3" s="1"/>
  <c r="K322" i="3"/>
  <c r="K321" i="3" s="1"/>
  <c r="L322" i="3"/>
  <c r="L321" i="3" s="1"/>
  <c r="I325" i="3"/>
  <c r="I324" i="3" s="1"/>
  <c r="J325" i="3"/>
  <c r="J324" i="3" s="1"/>
  <c r="K325" i="3"/>
  <c r="K324" i="3" s="1"/>
  <c r="L325" i="3"/>
  <c r="L324" i="3" s="1"/>
  <c r="I330" i="3"/>
  <c r="I329" i="3" s="1"/>
  <c r="J330" i="3"/>
  <c r="J329" i="3" s="1"/>
  <c r="K330" i="3"/>
  <c r="K329" i="3" s="1"/>
  <c r="L330" i="3"/>
  <c r="L329" i="3" s="1"/>
  <c r="I332" i="3"/>
  <c r="J332" i="3"/>
  <c r="K332" i="3"/>
  <c r="L332" i="3"/>
  <c r="I335" i="3"/>
  <c r="J335" i="3"/>
  <c r="K335" i="3"/>
  <c r="L335" i="3"/>
  <c r="I339" i="3"/>
  <c r="I338" i="3" s="1"/>
  <c r="J339" i="3"/>
  <c r="J338" i="3" s="1"/>
  <c r="K339" i="3"/>
  <c r="K338" i="3" s="1"/>
  <c r="L339" i="3"/>
  <c r="L338" i="3" s="1"/>
  <c r="I343" i="3"/>
  <c r="I342" i="3" s="1"/>
  <c r="J343" i="3"/>
  <c r="J342" i="3" s="1"/>
  <c r="K343" i="3"/>
  <c r="K342" i="3" s="1"/>
  <c r="L343" i="3"/>
  <c r="L342" i="3" s="1"/>
  <c r="I347" i="3"/>
  <c r="I346" i="3" s="1"/>
  <c r="J347" i="3"/>
  <c r="J346" i="3" s="1"/>
  <c r="K347" i="3"/>
  <c r="K346" i="3" s="1"/>
  <c r="L347" i="3"/>
  <c r="L346" i="3" s="1"/>
  <c r="I351" i="3"/>
  <c r="I350" i="3" s="1"/>
  <c r="J351" i="3"/>
  <c r="J350" i="3" s="1"/>
  <c r="K351" i="3"/>
  <c r="K350" i="3" s="1"/>
  <c r="L351" i="3"/>
  <c r="L350" i="3" s="1"/>
  <c r="I354" i="3"/>
  <c r="I353" i="3" s="1"/>
  <c r="J354" i="3"/>
  <c r="J353" i="3" s="1"/>
  <c r="K354" i="3"/>
  <c r="K353" i="3" s="1"/>
  <c r="L354" i="3"/>
  <c r="L353" i="3" s="1"/>
  <c r="I357" i="3"/>
  <c r="I356" i="3" s="1"/>
  <c r="J357" i="3"/>
  <c r="J356" i="3" s="1"/>
  <c r="K357" i="3"/>
  <c r="K356" i="3" s="1"/>
  <c r="L357" i="3"/>
  <c r="L356" i="3" s="1"/>
  <c r="I34" i="2"/>
  <c r="J34" i="2"/>
  <c r="J33" i="2" s="1"/>
  <c r="J32" i="2" s="1"/>
  <c r="K34" i="2"/>
  <c r="K33" i="2" s="1"/>
  <c r="K32" i="2" s="1"/>
  <c r="L34" i="2"/>
  <c r="L33" i="2" s="1"/>
  <c r="L32" i="2" s="1"/>
  <c r="I36" i="2"/>
  <c r="J36" i="2"/>
  <c r="K36" i="2"/>
  <c r="L36" i="2"/>
  <c r="I40" i="2"/>
  <c r="I39" i="2" s="1"/>
  <c r="I38" i="2" s="1"/>
  <c r="J40" i="2"/>
  <c r="J39" i="2" s="1"/>
  <c r="J38" i="2" s="1"/>
  <c r="K40" i="2"/>
  <c r="K39" i="2" s="1"/>
  <c r="K38" i="2" s="1"/>
  <c r="L40" i="2"/>
  <c r="L39" i="2" s="1"/>
  <c r="L38" i="2" s="1"/>
  <c r="I45" i="2"/>
  <c r="I44" i="2" s="1"/>
  <c r="I43" i="2" s="1"/>
  <c r="I42" i="2" s="1"/>
  <c r="J45" i="2"/>
  <c r="J44" i="2" s="1"/>
  <c r="J43" i="2" s="1"/>
  <c r="J42" i="2" s="1"/>
  <c r="K45" i="2"/>
  <c r="K44" i="2" s="1"/>
  <c r="K43" i="2" s="1"/>
  <c r="K42" i="2" s="1"/>
  <c r="L45" i="2"/>
  <c r="L44" i="2" s="1"/>
  <c r="L43" i="2" s="1"/>
  <c r="L42" i="2" s="1"/>
  <c r="I64" i="2"/>
  <c r="I63" i="2" s="1"/>
  <c r="J64" i="2"/>
  <c r="J63" i="2" s="1"/>
  <c r="K64" i="2"/>
  <c r="K63" i="2" s="1"/>
  <c r="L64" i="2"/>
  <c r="L63" i="2" s="1"/>
  <c r="I69" i="2"/>
  <c r="I68" i="2" s="1"/>
  <c r="J69" i="2"/>
  <c r="J68" i="2" s="1"/>
  <c r="K69" i="2"/>
  <c r="K68" i="2" s="1"/>
  <c r="L69" i="2"/>
  <c r="L68" i="2" s="1"/>
  <c r="I74" i="2"/>
  <c r="I73" i="2" s="1"/>
  <c r="J74" i="2"/>
  <c r="J73" i="2" s="1"/>
  <c r="K74" i="2"/>
  <c r="K73" i="2" s="1"/>
  <c r="L74" i="2"/>
  <c r="L73" i="2" s="1"/>
  <c r="I80" i="2"/>
  <c r="I79" i="2" s="1"/>
  <c r="I78" i="2" s="1"/>
  <c r="J80" i="2"/>
  <c r="J79" i="2" s="1"/>
  <c r="J78" i="2" s="1"/>
  <c r="K80" i="2"/>
  <c r="K79" i="2" s="1"/>
  <c r="K78" i="2" s="1"/>
  <c r="L80" i="2"/>
  <c r="L79" i="2" s="1"/>
  <c r="L78" i="2" s="1"/>
  <c r="I85" i="2"/>
  <c r="I84" i="2" s="1"/>
  <c r="I83" i="2" s="1"/>
  <c r="I82" i="2" s="1"/>
  <c r="J85" i="2"/>
  <c r="J84" i="2" s="1"/>
  <c r="J83" i="2" s="1"/>
  <c r="J82" i="2" s="1"/>
  <c r="K85" i="2"/>
  <c r="K84" i="2" s="1"/>
  <c r="K83" i="2" s="1"/>
  <c r="K82" i="2" s="1"/>
  <c r="L85" i="2"/>
  <c r="L84" i="2" s="1"/>
  <c r="L83" i="2" s="1"/>
  <c r="L82" i="2" s="1"/>
  <c r="I92" i="2"/>
  <c r="I91" i="2" s="1"/>
  <c r="I90" i="2" s="1"/>
  <c r="J92" i="2"/>
  <c r="J91" i="2" s="1"/>
  <c r="J90" i="2" s="1"/>
  <c r="K92" i="2"/>
  <c r="K91" i="2" s="1"/>
  <c r="K90" i="2" s="1"/>
  <c r="L92" i="2"/>
  <c r="L91" i="2" s="1"/>
  <c r="L90" i="2" s="1"/>
  <c r="I97" i="2"/>
  <c r="I96" i="2" s="1"/>
  <c r="I95" i="2" s="1"/>
  <c r="J97" i="2"/>
  <c r="J96" i="2" s="1"/>
  <c r="J95" i="2" s="1"/>
  <c r="K97" i="2"/>
  <c r="K96" i="2" s="1"/>
  <c r="K95" i="2" s="1"/>
  <c r="L97" i="2"/>
  <c r="L96" i="2" s="1"/>
  <c r="L95" i="2" s="1"/>
  <c r="I102" i="2"/>
  <c r="I101" i="2" s="1"/>
  <c r="I100" i="2" s="1"/>
  <c r="J102" i="2"/>
  <c r="J101" i="2" s="1"/>
  <c r="J100" i="2" s="1"/>
  <c r="K102" i="2"/>
  <c r="K101" i="2" s="1"/>
  <c r="K100" i="2" s="1"/>
  <c r="L102" i="2"/>
  <c r="L101" i="2" s="1"/>
  <c r="L100" i="2" s="1"/>
  <c r="I106" i="2"/>
  <c r="I105" i="2" s="1"/>
  <c r="J106" i="2"/>
  <c r="J105" i="2" s="1"/>
  <c r="K106" i="2"/>
  <c r="K105" i="2" s="1"/>
  <c r="L106" i="2"/>
  <c r="L105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4" i="2"/>
  <c r="I133" i="2" s="1"/>
  <c r="I132" i="2" s="1"/>
  <c r="J134" i="2"/>
  <c r="J133" i="2" s="1"/>
  <c r="J132" i="2" s="1"/>
  <c r="K134" i="2"/>
  <c r="K133" i="2" s="1"/>
  <c r="K132" i="2" s="1"/>
  <c r="L134" i="2"/>
  <c r="L133" i="2" s="1"/>
  <c r="L132" i="2" s="1"/>
  <c r="I139" i="2"/>
  <c r="I138" i="2" s="1"/>
  <c r="I137" i="2" s="1"/>
  <c r="J139" i="2"/>
  <c r="J138" i="2" s="1"/>
  <c r="J137" i="2" s="1"/>
  <c r="K139" i="2"/>
  <c r="K138" i="2" s="1"/>
  <c r="K137" i="2" s="1"/>
  <c r="L139" i="2"/>
  <c r="L138" i="2" s="1"/>
  <c r="L137" i="2" s="1"/>
  <c r="K142" i="2"/>
  <c r="I143" i="2"/>
  <c r="I142" i="2" s="1"/>
  <c r="J143" i="2"/>
  <c r="J142" i="2" s="1"/>
  <c r="K143" i="2"/>
  <c r="L143" i="2"/>
  <c r="L142" i="2" s="1"/>
  <c r="I147" i="2"/>
  <c r="I146" i="2" s="1"/>
  <c r="I145" i="2" s="1"/>
  <c r="J147" i="2"/>
  <c r="J146" i="2" s="1"/>
  <c r="J145" i="2" s="1"/>
  <c r="K147" i="2"/>
  <c r="K146" i="2" s="1"/>
  <c r="K145" i="2" s="1"/>
  <c r="L147" i="2"/>
  <c r="L146" i="2" s="1"/>
  <c r="L145" i="2" s="1"/>
  <c r="I153" i="2"/>
  <c r="I152" i="2" s="1"/>
  <c r="J153" i="2"/>
  <c r="J152" i="2" s="1"/>
  <c r="K153" i="2"/>
  <c r="K152" i="2" s="1"/>
  <c r="L153" i="2"/>
  <c r="L152" i="2" s="1"/>
  <c r="I158" i="2"/>
  <c r="I157" i="2" s="1"/>
  <c r="J158" i="2"/>
  <c r="J157" i="2" s="1"/>
  <c r="K158" i="2"/>
  <c r="K157" i="2" s="1"/>
  <c r="L158" i="2"/>
  <c r="L157" i="2" s="1"/>
  <c r="I162" i="2"/>
  <c r="I161" i="2" s="1"/>
  <c r="I163" i="2"/>
  <c r="J163" i="2"/>
  <c r="J162" i="2" s="1"/>
  <c r="J161" i="2" s="1"/>
  <c r="K163" i="2"/>
  <c r="K162" i="2" s="1"/>
  <c r="K161" i="2" s="1"/>
  <c r="L163" i="2"/>
  <c r="L162" i="2" s="1"/>
  <c r="L161" i="2" s="1"/>
  <c r="I167" i="2"/>
  <c r="I166" i="2" s="1"/>
  <c r="J167" i="2"/>
  <c r="J166" i="2" s="1"/>
  <c r="K167" i="2"/>
  <c r="K166" i="2" s="1"/>
  <c r="L167" i="2"/>
  <c r="L166" i="2" s="1"/>
  <c r="I172" i="2"/>
  <c r="I171" i="2" s="1"/>
  <c r="J172" i="2"/>
  <c r="J171" i="2" s="1"/>
  <c r="K172" i="2"/>
  <c r="K171" i="2" s="1"/>
  <c r="L172" i="2"/>
  <c r="L171" i="2" s="1"/>
  <c r="I180" i="2"/>
  <c r="I179" i="2" s="1"/>
  <c r="J180" i="2"/>
  <c r="J179" i="2" s="1"/>
  <c r="K180" i="2"/>
  <c r="K179" i="2" s="1"/>
  <c r="L180" i="2"/>
  <c r="L179" i="2" s="1"/>
  <c r="I183" i="2"/>
  <c r="I182" i="2" s="1"/>
  <c r="J183" i="2"/>
  <c r="J182" i="2" s="1"/>
  <c r="K183" i="2"/>
  <c r="K182" i="2" s="1"/>
  <c r="L183" i="2"/>
  <c r="L182" i="2" s="1"/>
  <c r="I188" i="2"/>
  <c r="I187" i="2" s="1"/>
  <c r="J188" i="2"/>
  <c r="J187" i="2" s="1"/>
  <c r="K188" i="2"/>
  <c r="K187" i="2" s="1"/>
  <c r="L188" i="2"/>
  <c r="L187" i="2" s="1"/>
  <c r="M188" i="2"/>
  <c r="N188" i="2"/>
  <c r="O188" i="2"/>
  <c r="P188" i="2"/>
  <c r="I194" i="2"/>
  <c r="I193" i="2" s="1"/>
  <c r="J194" i="2"/>
  <c r="J193" i="2" s="1"/>
  <c r="K194" i="2"/>
  <c r="K193" i="2" s="1"/>
  <c r="L194" i="2"/>
  <c r="L193" i="2" s="1"/>
  <c r="I199" i="2"/>
  <c r="I198" i="2" s="1"/>
  <c r="J199" i="2"/>
  <c r="J198" i="2" s="1"/>
  <c r="K199" i="2"/>
  <c r="K198" i="2" s="1"/>
  <c r="L199" i="2"/>
  <c r="L198" i="2" s="1"/>
  <c r="I203" i="2"/>
  <c r="I202" i="2" s="1"/>
  <c r="I201" i="2" s="1"/>
  <c r="J203" i="2"/>
  <c r="J202" i="2" s="1"/>
  <c r="J201" i="2" s="1"/>
  <c r="K203" i="2"/>
  <c r="K202" i="2" s="1"/>
  <c r="K201" i="2" s="1"/>
  <c r="L203" i="2"/>
  <c r="L202" i="2" s="1"/>
  <c r="L201" i="2" s="1"/>
  <c r="I210" i="2"/>
  <c r="I209" i="2" s="1"/>
  <c r="J210" i="2"/>
  <c r="J209" i="2" s="1"/>
  <c r="K210" i="2"/>
  <c r="K209" i="2" s="1"/>
  <c r="L210" i="2"/>
  <c r="L209" i="2" s="1"/>
  <c r="I213" i="2"/>
  <c r="I212" i="2" s="1"/>
  <c r="J213" i="2"/>
  <c r="J212" i="2" s="1"/>
  <c r="K213" i="2"/>
  <c r="K212" i="2" s="1"/>
  <c r="L213" i="2"/>
  <c r="L212" i="2" s="1"/>
  <c r="L208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6" i="2"/>
  <c r="I225" i="2" s="1"/>
  <c r="I224" i="2" s="1"/>
  <c r="J226" i="2"/>
  <c r="J225" i="2" s="1"/>
  <c r="J224" i="2" s="1"/>
  <c r="K226" i="2"/>
  <c r="K225" i="2" s="1"/>
  <c r="K224" i="2" s="1"/>
  <c r="L226" i="2"/>
  <c r="L225" i="2" s="1"/>
  <c r="L224" i="2" s="1"/>
  <c r="K232" i="2"/>
  <c r="I233" i="2"/>
  <c r="I232" i="2" s="1"/>
  <c r="J233" i="2"/>
  <c r="J232" i="2" s="1"/>
  <c r="K233" i="2"/>
  <c r="L233" i="2"/>
  <c r="L232" i="2" s="1"/>
  <c r="I235" i="2"/>
  <c r="J235" i="2"/>
  <c r="K235" i="2"/>
  <c r="L235" i="2"/>
  <c r="I238" i="2"/>
  <c r="J238" i="2"/>
  <c r="K238" i="2"/>
  <c r="L238" i="2"/>
  <c r="I241" i="2"/>
  <c r="I242" i="2"/>
  <c r="J242" i="2"/>
  <c r="J241" i="2" s="1"/>
  <c r="K242" i="2"/>
  <c r="K241" i="2" s="1"/>
  <c r="L242" i="2"/>
  <c r="L241" i="2" s="1"/>
  <c r="I246" i="2"/>
  <c r="I245" i="2" s="1"/>
  <c r="J246" i="2"/>
  <c r="J245" i="2" s="1"/>
  <c r="K246" i="2"/>
  <c r="K245" i="2" s="1"/>
  <c r="L246" i="2"/>
  <c r="L245" i="2" s="1"/>
  <c r="I250" i="2"/>
  <c r="I249" i="2" s="1"/>
  <c r="J250" i="2"/>
  <c r="J249" i="2" s="1"/>
  <c r="K250" i="2"/>
  <c r="K249" i="2" s="1"/>
  <c r="L250" i="2"/>
  <c r="L249" i="2" s="1"/>
  <c r="I254" i="2"/>
  <c r="I253" i="2" s="1"/>
  <c r="J254" i="2"/>
  <c r="J253" i="2" s="1"/>
  <c r="K254" i="2"/>
  <c r="K253" i="2" s="1"/>
  <c r="L254" i="2"/>
  <c r="L253" i="2" s="1"/>
  <c r="I257" i="2"/>
  <c r="I256" i="2" s="1"/>
  <c r="J257" i="2"/>
  <c r="J256" i="2" s="1"/>
  <c r="K257" i="2"/>
  <c r="K256" i="2" s="1"/>
  <c r="L257" i="2"/>
  <c r="L256" i="2" s="1"/>
  <c r="I260" i="2"/>
  <c r="I259" i="2" s="1"/>
  <c r="J260" i="2"/>
  <c r="J259" i="2" s="1"/>
  <c r="K260" i="2"/>
  <c r="K259" i="2" s="1"/>
  <c r="L260" i="2"/>
  <c r="L259" i="2" s="1"/>
  <c r="I265" i="2"/>
  <c r="I264" i="2" s="1"/>
  <c r="J265" i="2"/>
  <c r="J264" i="2" s="1"/>
  <c r="K265" i="2"/>
  <c r="K264" i="2" s="1"/>
  <c r="L265" i="2"/>
  <c r="L264" i="2" s="1"/>
  <c r="I267" i="2"/>
  <c r="J267" i="2"/>
  <c r="K267" i="2"/>
  <c r="L267" i="2"/>
  <c r="I270" i="2"/>
  <c r="J270" i="2"/>
  <c r="K270" i="2"/>
  <c r="L270" i="2"/>
  <c r="I274" i="2"/>
  <c r="I273" i="2" s="1"/>
  <c r="J274" i="2"/>
  <c r="J273" i="2" s="1"/>
  <c r="K274" i="2"/>
  <c r="K273" i="2" s="1"/>
  <c r="L274" i="2"/>
  <c r="L273" i="2" s="1"/>
  <c r="I278" i="2"/>
  <c r="I277" i="2" s="1"/>
  <c r="J278" i="2"/>
  <c r="J277" i="2" s="1"/>
  <c r="K278" i="2"/>
  <c r="K277" i="2" s="1"/>
  <c r="L278" i="2"/>
  <c r="L277" i="2" s="1"/>
  <c r="I282" i="2"/>
  <c r="I281" i="2" s="1"/>
  <c r="J282" i="2"/>
  <c r="J281" i="2" s="1"/>
  <c r="K282" i="2"/>
  <c r="K281" i="2" s="1"/>
  <c r="L282" i="2"/>
  <c r="L281" i="2" s="1"/>
  <c r="I286" i="2"/>
  <c r="I285" i="2" s="1"/>
  <c r="J286" i="2"/>
  <c r="J285" i="2" s="1"/>
  <c r="K286" i="2"/>
  <c r="K285" i="2" s="1"/>
  <c r="L286" i="2"/>
  <c r="L285" i="2" s="1"/>
  <c r="I289" i="2"/>
  <c r="I288" i="2" s="1"/>
  <c r="J289" i="2"/>
  <c r="J288" i="2" s="1"/>
  <c r="K289" i="2"/>
  <c r="K288" i="2" s="1"/>
  <c r="L289" i="2"/>
  <c r="L288" i="2" s="1"/>
  <c r="I292" i="2"/>
  <c r="I291" i="2" s="1"/>
  <c r="J292" i="2"/>
  <c r="J291" i="2" s="1"/>
  <c r="K292" i="2"/>
  <c r="K291" i="2" s="1"/>
  <c r="L292" i="2"/>
  <c r="L291" i="2" s="1"/>
  <c r="I298" i="2"/>
  <c r="J298" i="2"/>
  <c r="K298" i="2"/>
  <c r="L298" i="2"/>
  <c r="I300" i="2"/>
  <c r="J300" i="2"/>
  <c r="K300" i="2"/>
  <c r="L300" i="2"/>
  <c r="I303" i="2"/>
  <c r="J303" i="2"/>
  <c r="K303" i="2"/>
  <c r="L303" i="2"/>
  <c r="I307" i="2"/>
  <c r="I306" i="2" s="1"/>
  <c r="J307" i="2"/>
  <c r="J306" i="2" s="1"/>
  <c r="K307" i="2"/>
  <c r="K306" i="2" s="1"/>
  <c r="L307" i="2"/>
  <c r="L306" i="2" s="1"/>
  <c r="I311" i="2"/>
  <c r="I310" i="2" s="1"/>
  <c r="J311" i="2"/>
  <c r="J310" i="2" s="1"/>
  <c r="K311" i="2"/>
  <c r="K310" i="2" s="1"/>
  <c r="L311" i="2"/>
  <c r="L310" i="2" s="1"/>
  <c r="I315" i="2"/>
  <c r="I314" i="2" s="1"/>
  <c r="J315" i="2"/>
  <c r="J314" i="2" s="1"/>
  <c r="K315" i="2"/>
  <c r="K314" i="2" s="1"/>
  <c r="L315" i="2"/>
  <c r="L314" i="2" s="1"/>
  <c r="I319" i="2"/>
  <c r="I318" i="2" s="1"/>
  <c r="J319" i="2"/>
  <c r="J318" i="2" s="1"/>
  <c r="K319" i="2"/>
  <c r="K318" i="2" s="1"/>
  <c r="L319" i="2"/>
  <c r="L318" i="2" s="1"/>
  <c r="I322" i="2"/>
  <c r="I321" i="2" s="1"/>
  <c r="J322" i="2"/>
  <c r="J321" i="2" s="1"/>
  <c r="K322" i="2"/>
  <c r="K321" i="2" s="1"/>
  <c r="L322" i="2"/>
  <c r="L321" i="2" s="1"/>
  <c r="I325" i="2"/>
  <c r="I324" i="2" s="1"/>
  <c r="J325" i="2"/>
  <c r="J324" i="2" s="1"/>
  <c r="K325" i="2"/>
  <c r="K324" i="2" s="1"/>
  <c r="L325" i="2"/>
  <c r="L324" i="2" s="1"/>
  <c r="I330" i="2"/>
  <c r="I329" i="2" s="1"/>
  <c r="J330" i="2"/>
  <c r="J329" i="2" s="1"/>
  <c r="K330" i="2"/>
  <c r="K329" i="2" s="1"/>
  <c r="L330" i="2"/>
  <c r="L329" i="2" s="1"/>
  <c r="I332" i="2"/>
  <c r="J332" i="2"/>
  <c r="K332" i="2"/>
  <c r="L332" i="2"/>
  <c r="I335" i="2"/>
  <c r="J335" i="2"/>
  <c r="K335" i="2"/>
  <c r="L335" i="2"/>
  <c r="I339" i="2"/>
  <c r="I338" i="2" s="1"/>
  <c r="J339" i="2"/>
  <c r="J338" i="2" s="1"/>
  <c r="K339" i="2"/>
  <c r="K338" i="2" s="1"/>
  <c r="L339" i="2"/>
  <c r="L338" i="2" s="1"/>
  <c r="I343" i="2"/>
  <c r="I342" i="2" s="1"/>
  <c r="J343" i="2"/>
  <c r="J342" i="2" s="1"/>
  <c r="K343" i="2"/>
  <c r="K342" i="2" s="1"/>
  <c r="L343" i="2"/>
  <c r="L342" i="2" s="1"/>
  <c r="I347" i="2"/>
  <c r="I346" i="2" s="1"/>
  <c r="J347" i="2"/>
  <c r="J346" i="2" s="1"/>
  <c r="K347" i="2"/>
  <c r="K346" i="2" s="1"/>
  <c r="L347" i="2"/>
  <c r="L346" i="2" s="1"/>
  <c r="I351" i="2"/>
  <c r="I350" i="2" s="1"/>
  <c r="J351" i="2"/>
  <c r="J350" i="2" s="1"/>
  <c r="K351" i="2"/>
  <c r="K350" i="2" s="1"/>
  <c r="L351" i="2"/>
  <c r="L350" i="2" s="1"/>
  <c r="I354" i="2"/>
  <c r="I353" i="2" s="1"/>
  <c r="J354" i="2"/>
  <c r="J353" i="2" s="1"/>
  <c r="K354" i="2"/>
  <c r="K353" i="2" s="1"/>
  <c r="L354" i="2"/>
  <c r="L353" i="2" s="1"/>
  <c r="I357" i="2"/>
  <c r="I356" i="2" s="1"/>
  <c r="J357" i="2"/>
  <c r="J356" i="2" s="1"/>
  <c r="K357" i="2"/>
  <c r="K356" i="2" s="1"/>
  <c r="L357" i="2"/>
  <c r="L356" i="2" s="1"/>
  <c r="I177" i="14" l="1"/>
  <c r="L177" i="26"/>
  <c r="I177" i="19"/>
  <c r="I297" i="8"/>
  <c r="I296" i="8" s="1"/>
  <c r="K30" i="15"/>
  <c r="K230" i="16"/>
  <c r="I177" i="17"/>
  <c r="L230" i="21"/>
  <c r="I30" i="26"/>
  <c r="J30" i="26"/>
  <c r="I295" i="30"/>
  <c r="K177" i="15"/>
  <c r="I230" i="17"/>
  <c r="K177" i="20"/>
  <c r="L177" i="20"/>
  <c r="K230" i="23"/>
  <c r="K230" i="25"/>
  <c r="I62" i="2"/>
  <c r="I61" i="2" s="1"/>
  <c r="J231" i="3"/>
  <c r="J328" i="10"/>
  <c r="L30" i="16"/>
  <c r="L295" i="25"/>
  <c r="J295" i="25"/>
  <c r="I230" i="20"/>
  <c r="I176" i="20" s="1"/>
  <c r="L295" i="16"/>
  <c r="I297" i="2"/>
  <c r="J208" i="2"/>
  <c r="I33" i="2"/>
  <c r="I32" i="2" s="1"/>
  <c r="I31" i="2" s="1"/>
  <c r="K297" i="8"/>
  <c r="L151" i="10"/>
  <c r="L150" i="10" s="1"/>
  <c r="I27" i="12"/>
  <c r="K177" i="14"/>
  <c r="J295" i="15"/>
  <c r="L165" i="2"/>
  <c r="J177" i="15"/>
  <c r="I230" i="18"/>
  <c r="L295" i="18"/>
  <c r="L295" i="19"/>
  <c r="K177" i="21"/>
  <c r="I177" i="23"/>
  <c r="I177" i="24"/>
  <c r="L30" i="25"/>
  <c r="I230" i="26"/>
  <c r="J230" i="26"/>
  <c r="J176" i="26" s="1"/>
  <c r="J360" i="26" s="1"/>
  <c r="J295" i="27"/>
  <c r="L30" i="27"/>
  <c r="I177" i="30"/>
  <c r="I176" i="30" s="1"/>
  <c r="I231" i="2"/>
  <c r="I151" i="2"/>
  <c r="I150" i="2" s="1"/>
  <c r="I151" i="8"/>
  <c r="I150" i="8" s="1"/>
  <c r="K208" i="11"/>
  <c r="K151" i="11"/>
  <c r="K150" i="11" s="1"/>
  <c r="I230" i="14"/>
  <c r="I177" i="16"/>
  <c r="I177" i="21"/>
  <c r="L177" i="27"/>
  <c r="J230" i="30"/>
  <c r="L295" i="27"/>
  <c r="J295" i="24"/>
  <c r="J208" i="3"/>
  <c r="K208" i="8"/>
  <c r="J62" i="8"/>
  <c r="J61" i="8" s="1"/>
  <c r="I297" i="10"/>
  <c r="L178" i="10"/>
  <c r="L131" i="10"/>
  <c r="K30" i="17"/>
  <c r="J165" i="2"/>
  <c r="I297" i="3"/>
  <c r="I296" i="3" s="1"/>
  <c r="J263" i="3"/>
  <c r="I208" i="3"/>
  <c r="I165" i="3"/>
  <c r="I33" i="3"/>
  <c r="I32" i="3" s="1"/>
  <c r="I31" i="3" s="1"/>
  <c r="J297" i="8"/>
  <c r="L263" i="8"/>
  <c r="K178" i="8"/>
  <c r="K177" i="8" s="1"/>
  <c r="I165" i="8"/>
  <c r="I160" i="8" s="1"/>
  <c r="I33" i="8"/>
  <c r="I32" i="8" s="1"/>
  <c r="J297" i="9"/>
  <c r="K165" i="9"/>
  <c r="K160" i="9" s="1"/>
  <c r="K151" i="9"/>
  <c r="K150" i="9" s="1"/>
  <c r="K131" i="9"/>
  <c r="L297" i="10"/>
  <c r="J208" i="10"/>
  <c r="K151" i="10"/>
  <c r="K150" i="10" s="1"/>
  <c r="K131" i="10"/>
  <c r="K31" i="10"/>
  <c r="I297" i="11"/>
  <c r="J165" i="11"/>
  <c r="J160" i="11" s="1"/>
  <c r="O22" i="12"/>
  <c r="I295" i="14"/>
  <c r="I176" i="14" s="1"/>
  <c r="J295" i="17"/>
  <c r="J230" i="19"/>
  <c r="K177" i="19"/>
  <c r="L176" i="19"/>
  <c r="I295" i="20"/>
  <c r="I30" i="21"/>
  <c r="J30" i="21"/>
  <c r="K177" i="22"/>
  <c r="J30" i="24"/>
  <c r="L30" i="24"/>
  <c r="J30" i="27"/>
  <c r="J230" i="27"/>
  <c r="I295" i="27"/>
  <c r="J165" i="8"/>
  <c r="L31" i="9"/>
  <c r="J297" i="11"/>
  <c r="K31" i="11"/>
  <c r="L297" i="2"/>
  <c r="I263" i="2"/>
  <c r="I208" i="2"/>
  <c r="K297" i="2"/>
  <c r="K151" i="2"/>
  <c r="K150" i="2" s="1"/>
  <c r="L89" i="2"/>
  <c r="L62" i="2"/>
  <c r="L61" i="2" s="1"/>
  <c r="L297" i="3"/>
  <c r="L296" i="3" s="1"/>
  <c r="L208" i="3"/>
  <c r="L151" i="3"/>
  <c r="L150" i="3" s="1"/>
  <c r="L131" i="3"/>
  <c r="L62" i="3"/>
  <c r="L61" i="3" s="1"/>
  <c r="L31" i="3"/>
  <c r="L165" i="8"/>
  <c r="J151" i="8"/>
  <c r="J150" i="8" s="1"/>
  <c r="L131" i="8"/>
  <c r="L31" i="8"/>
  <c r="I297" i="9"/>
  <c r="J208" i="9"/>
  <c r="K297" i="10"/>
  <c r="J231" i="10"/>
  <c r="I208" i="10"/>
  <c r="J165" i="10"/>
  <c r="J160" i="10" s="1"/>
  <c r="L297" i="11"/>
  <c r="L296" i="11" s="1"/>
  <c r="K231" i="11"/>
  <c r="I208" i="11"/>
  <c r="I165" i="11"/>
  <c r="I33" i="11"/>
  <c r="I32" i="11" s="1"/>
  <c r="I31" i="11" s="1"/>
  <c r="I30" i="11" s="1"/>
  <c r="J230" i="14"/>
  <c r="I30" i="15"/>
  <c r="J176" i="20"/>
  <c r="I295" i="21"/>
  <c r="I176" i="21" s="1"/>
  <c r="L176" i="22"/>
  <c r="K177" i="23"/>
  <c r="K295" i="23"/>
  <c r="K30" i="25"/>
  <c r="L230" i="25"/>
  <c r="L30" i="26"/>
  <c r="K230" i="30"/>
  <c r="K165" i="2"/>
  <c r="J297" i="3"/>
  <c r="K297" i="9"/>
  <c r="K296" i="9" s="1"/>
  <c r="L62" i="10"/>
  <c r="L61" i="10" s="1"/>
  <c r="L31" i="10"/>
  <c r="K131" i="11"/>
  <c r="K30" i="14"/>
  <c r="L30" i="30"/>
  <c r="J297" i="2"/>
  <c r="J296" i="2" s="1"/>
  <c r="J151" i="2"/>
  <c r="J150" i="2" s="1"/>
  <c r="I131" i="2"/>
  <c r="L109" i="2"/>
  <c r="K89" i="2"/>
  <c r="J31" i="2"/>
  <c r="K297" i="3"/>
  <c r="K296" i="3" s="1"/>
  <c r="J178" i="3"/>
  <c r="K151" i="3"/>
  <c r="K150" i="3" s="1"/>
  <c r="K131" i="3"/>
  <c r="K31" i="3"/>
  <c r="L297" i="8"/>
  <c r="L208" i="8"/>
  <c r="L297" i="9"/>
  <c r="I165" i="9"/>
  <c r="I151" i="9"/>
  <c r="I150" i="9" s="1"/>
  <c r="I62" i="9"/>
  <c r="I61" i="9" s="1"/>
  <c r="I33" i="9"/>
  <c r="I32" i="9" s="1"/>
  <c r="I31" i="9" s="1"/>
  <c r="L263" i="10"/>
  <c r="L208" i="10"/>
  <c r="I165" i="10"/>
  <c r="I160" i="10" s="1"/>
  <c r="I33" i="10"/>
  <c r="I32" i="10" s="1"/>
  <c r="K297" i="11"/>
  <c r="K296" i="11" s="1"/>
  <c r="K295" i="14"/>
  <c r="L295" i="14"/>
  <c r="L176" i="14" s="1"/>
  <c r="L30" i="15"/>
  <c r="I230" i="16"/>
  <c r="K30" i="16"/>
  <c r="J177" i="18"/>
  <c r="L230" i="18"/>
  <c r="K30" i="19"/>
  <c r="L295" i="20"/>
  <c r="I30" i="23"/>
  <c r="I230" i="23"/>
  <c r="I230" i="24"/>
  <c r="K295" i="24"/>
  <c r="L295" i="24"/>
  <c r="J30" i="25"/>
  <c r="K177" i="25"/>
  <c r="K176" i="25" s="1"/>
  <c r="I230" i="25"/>
  <c r="K230" i="27"/>
  <c r="L230" i="27"/>
  <c r="K295" i="27"/>
  <c r="K30" i="30"/>
  <c r="I30" i="30"/>
  <c r="I360" i="30" s="1"/>
  <c r="J30" i="30"/>
  <c r="K177" i="30"/>
  <c r="K176" i="30" s="1"/>
  <c r="L176" i="30"/>
  <c r="L360" i="30" s="1"/>
  <c r="J177" i="30"/>
  <c r="J295" i="30"/>
  <c r="I30" i="27"/>
  <c r="I177" i="27"/>
  <c r="L176" i="27"/>
  <c r="L360" i="27" s="1"/>
  <c r="J176" i="27"/>
  <c r="J360" i="27" s="1"/>
  <c r="K30" i="27"/>
  <c r="I295" i="26"/>
  <c r="I176" i="26" s="1"/>
  <c r="I360" i="26" s="1"/>
  <c r="K295" i="26"/>
  <c r="K176" i="26" s="1"/>
  <c r="K30" i="26"/>
  <c r="L176" i="26"/>
  <c r="L360" i="26" s="1"/>
  <c r="L176" i="25"/>
  <c r="L360" i="25" s="1"/>
  <c r="I30" i="25"/>
  <c r="I295" i="25"/>
  <c r="I176" i="25" s="1"/>
  <c r="J176" i="25"/>
  <c r="J360" i="25" s="1"/>
  <c r="K230" i="24"/>
  <c r="K176" i="24" s="1"/>
  <c r="J230" i="24"/>
  <c r="J176" i="24" s="1"/>
  <c r="K30" i="24"/>
  <c r="I295" i="24"/>
  <c r="I176" i="24" s="1"/>
  <c r="L177" i="24"/>
  <c r="I30" i="24"/>
  <c r="L230" i="24"/>
  <c r="K30" i="23"/>
  <c r="J177" i="23"/>
  <c r="L230" i="23"/>
  <c r="I295" i="23"/>
  <c r="J295" i="23"/>
  <c r="L295" i="23"/>
  <c r="L176" i="23" s="1"/>
  <c r="J30" i="23"/>
  <c r="L30" i="23"/>
  <c r="J230" i="23"/>
  <c r="I295" i="22"/>
  <c r="L30" i="22"/>
  <c r="L360" i="22" s="1"/>
  <c r="I30" i="22"/>
  <c r="I177" i="22"/>
  <c r="J30" i="22"/>
  <c r="J177" i="22"/>
  <c r="K295" i="22"/>
  <c r="K30" i="22"/>
  <c r="I230" i="22"/>
  <c r="J230" i="22"/>
  <c r="K230" i="22"/>
  <c r="K230" i="21"/>
  <c r="K176" i="21" s="1"/>
  <c r="L295" i="21"/>
  <c r="L176" i="21" s="1"/>
  <c r="J295" i="21"/>
  <c r="J176" i="21" s="1"/>
  <c r="J360" i="21" s="1"/>
  <c r="L30" i="21"/>
  <c r="K30" i="21"/>
  <c r="J30" i="20"/>
  <c r="J360" i="20" s="1"/>
  <c r="L176" i="20"/>
  <c r="I30" i="20"/>
  <c r="K30" i="20"/>
  <c r="L30" i="20"/>
  <c r="L360" i="20" s="1"/>
  <c r="K295" i="20"/>
  <c r="K176" i="20" s="1"/>
  <c r="K230" i="19"/>
  <c r="L30" i="19"/>
  <c r="L360" i="19" s="1"/>
  <c r="I30" i="19"/>
  <c r="J295" i="19"/>
  <c r="J176" i="19" s="1"/>
  <c r="J30" i="19"/>
  <c r="K295" i="19"/>
  <c r="I295" i="19"/>
  <c r="I176" i="19" s="1"/>
  <c r="L30" i="18"/>
  <c r="J230" i="18"/>
  <c r="K295" i="18"/>
  <c r="I295" i="18"/>
  <c r="L176" i="18"/>
  <c r="I30" i="18"/>
  <c r="I177" i="18"/>
  <c r="K30" i="18"/>
  <c r="K230" i="18"/>
  <c r="J30" i="18"/>
  <c r="I30" i="17"/>
  <c r="J177" i="17"/>
  <c r="J30" i="17"/>
  <c r="J230" i="17"/>
  <c r="I295" i="17"/>
  <c r="I176" i="17" s="1"/>
  <c r="K230" i="17"/>
  <c r="K176" i="17" s="1"/>
  <c r="K360" i="17" s="1"/>
  <c r="L30" i="17"/>
  <c r="L295" i="17"/>
  <c r="L176" i="17" s="1"/>
  <c r="J30" i="16"/>
  <c r="J177" i="16"/>
  <c r="I295" i="16"/>
  <c r="K295" i="16"/>
  <c r="K176" i="16" s="1"/>
  <c r="K360" i="16" s="1"/>
  <c r="I30" i="16"/>
  <c r="I176" i="16"/>
  <c r="L176" i="16"/>
  <c r="L360" i="16" s="1"/>
  <c r="J230" i="16"/>
  <c r="J295" i="16"/>
  <c r="I230" i="15"/>
  <c r="I176" i="15" s="1"/>
  <c r="I360" i="15" s="1"/>
  <c r="I295" i="15"/>
  <c r="J30" i="15"/>
  <c r="J230" i="15"/>
  <c r="J176" i="15" s="1"/>
  <c r="K295" i="15"/>
  <c r="L295" i="15"/>
  <c r="L176" i="15" s="1"/>
  <c r="L360" i="15" s="1"/>
  <c r="L30" i="14"/>
  <c r="I30" i="14"/>
  <c r="J295" i="14"/>
  <c r="J176" i="14" s="1"/>
  <c r="J30" i="14"/>
  <c r="O24" i="12"/>
  <c r="O29" i="12" s="1"/>
  <c r="L178" i="11"/>
  <c r="K328" i="11"/>
  <c r="K295" i="11" s="1"/>
  <c r="K263" i="11"/>
  <c r="K230" i="11" s="1"/>
  <c r="I328" i="11"/>
  <c r="I296" i="11"/>
  <c r="L151" i="11"/>
  <c r="L150" i="11" s="1"/>
  <c r="L131" i="11"/>
  <c r="L109" i="11"/>
  <c r="L89" i="11"/>
  <c r="L62" i="11"/>
  <c r="L61" i="11" s="1"/>
  <c r="L31" i="11"/>
  <c r="L328" i="11"/>
  <c r="I263" i="11"/>
  <c r="I231" i="11"/>
  <c r="J328" i="11"/>
  <c r="J296" i="11"/>
  <c r="L263" i="11"/>
  <c r="L231" i="11"/>
  <c r="L208" i="11"/>
  <c r="L165" i="11"/>
  <c r="L160" i="11" s="1"/>
  <c r="K178" i="11"/>
  <c r="K177" i="11" s="1"/>
  <c r="J151" i="11"/>
  <c r="J150" i="11" s="1"/>
  <c r="J131" i="11"/>
  <c r="I109" i="11"/>
  <c r="I89" i="11"/>
  <c r="K62" i="11"/>
  <c r="K61" i="11" s="1"/>
  <c r="J178" i="11"/>
  <c r="J177" i="11" s="1"/>
  <c r="K165" i="11"/>
  <c r="K160" i="11" s="1"/>
  <c r="I160" i="11"/>
  <c r="I151" i="11"/>
  <c r="I150" i="11" s="1"/>
  <c r="I131" i="11"/>
  <c r="J62" i="11"/>
  <c r="J61" i="11" s="1"/>
  <c r="J31" i="11"/>
  <c r="J109" i="11"/>
  <c r="J89" i="11"/>
  <c r="J263" i="11"/>
  <c r="J231" i="11"/>
  <c r="J208" i="11"/>
  <c r="I178" i="11"/>
  <c r="I177" i="11" s="1"/>
  <c r="K109" i="11"/>
  <c r="K89" i="11"/>
  <c r="I62" i="11"/>
  <c r="I61" i="11" s="1"/>
  <c r="L231" i="10"/>
  <c r="L230" i="10" s="1"/>
  <c r="L109" i="10"/>
  <c r="L89" i="10"/>
  <c r="J296" i="10"/>
  <c r="J263" i="10"/>
  <c r="J230" i="10" s="1"/>
  <c r="K296" i="10"/>
  <c r="K328" i="10"/>
  <c r="J89" i="10"/>
  <c r="I328" i="10"/>
  <c r="I296" i="10"/>
  <c r="L328" i="10"/>
  <c r="L296" i="10"/>
  <c r="I263" i="10"/>
  <c r="I231" i="10"/>
  <c r="L165" i="10"/>
  <c r="L160" i="10" s="1"/>
  <c r="J109" i="10"/>
  <c r="K178" i="10"/>
  <c r="J151" i="10"/>
  <c r="J150" i="10" s="1"/>
  <c r="J131" i="10"/>
  <c r="I109" i="10"/>
  <c r="I89" i="10"/>
  <c r="K62" i="10"/>
  <c r="K61" i="10" s="1"/>
  <c r="K263" i="10"/>
  <c r="K231" i="10"/>
  <c r="K208" i="10"/>
  <c r="J178" i="10"/>
  <c r="J177" i="10" s="1"/>
  <c r="K165" i="10"/>
  <c r="K160" i="10" s="1"/>
  <c r="I151" i="10"/>
  <c r="I150" i="10" s="1"/>
  <c r="I131" i="10"/>
  <c r="J62" i="10"/>
  <c r="J61" i="10" s="1"/>
  <c r="J31" i="10"/>
  <c r="I178" i="10"/>
  <c r="I177" i="10" s="1"/>
  <c r="K109" i="10"/>
  <c r="K89" i="10"/>
  <c r="I62" i="10"/>
  <c r="I61" i="10" s="1"/>
  <c r="I31" i="10"/>
  <c r="L231" i="9"/>
  <c r="L328" i="9"/>
  <c r="J328" i="9"/>
  <c r="L296" i="9"/>
  <c r="L263" i="9"/>
  <c r="L208" i="9"/>
  <c r="L151" i="9"/>
  <c r="L150" i="9" s="1"/>
  <c r="L131" i="9"/>
  <c r="L89" i="9"/>
  <c r="L62" i="9"/>
  <c r="L61" i="9" s="1"/>
  <c r="L178" i="9"/>
  <c r="L165" i="9"/>
  <c r="L160" i="9" s="1"/>
  <c r="L109" i="9"/>
  <c r="K328" i="9"/>
  <c r="K295" i="9" s="1"/>
  <c r="J296" i="9"/>
  <c r="K263" i="9"/>
  <c r="K208" i="9"/>
  <c r="J263" i="9"/>
  <c r="K231" i="9"/>
  <c r="I296" i="9"/>
  <c r="J231" i="9"/>
  <c r="I328" i="9"/>
  <c r="J109" i="9"/>
  <c r="J89" i="9"/>
  <c r="I263" i="9"/>
  <c r="I231" i="9"/>
  <c r="I208" i="9"/>
  <c r="K178" i="9"/>
  <c r="J151" i="9"/>
  <c r="J150" i="9" s="1"/>
  <c r="J131" i="9"/>
  <c r="I109" i="9"/>
  <c r="I89" i="9"/>
  <c r="K62" i="9"/>
  <c r="K61" i="9" s="1"/>
  <c r="K31" i="9"/>
  <c r="I131" i="9"/>
  <c r="J62" i="9"/>
  <c r="J61" i="9" s="1"/>
  <c r="J31" i="9"/>
  <c r="J178" i="9"/>
  <c r="J177" i="9" s="1"/>
  <c r="I160" i="9"/>
  <c r="I178" i="9"/>
  <c r="J165" i="9"/>
  <c r="J160" i="9" s="1"/>
  <c r="K109" i="9"/>
  <c r="K89" i="9"/>
  <c r="J328" i="8"/>
  <c r="I328" i="8"/>
  <c r="L178" i="8"/>
  <c r="L151" i="8"/>
  <c r="L150" i="8" s="1"/>
  <c r="L62" i="8"/>
  <c r="L61" i="8" s="1"/>
  <c r="L109" i="8"/>
  <c r="J296" i="8"/>
  <c r="L231" i="8"/>
  <c r="L230" i="8" s="1"/>
  <c r="L89" i="8"/>
  <c r="K231" i="8"/>
  <c r="K230" i="8" s="1"/>
  <c r="K296" i="8"/>
  <c r="J263" i="8"/>
  <c r="L160" i="8"/>
  <c r="K328" i="8"/>
  <c r="K263" i="8"/>
  <c r="J231" i="8"/>
  <c r="J230" i="8" s="1"/>
  <c r="J160" i="8"/>
  <c r="J89" i="8"/>
  <c r="L328" i="8"/>
  <c r="L296" i="8"/>
  <c r="J208" i="8"/>
  <c r="J178" i="8"/>
  <c r="J177" i="8" s="1"/>
  <c r="J131" i="8"/>
  <c r="J109" i="8"/>
  <c r="I131" i="8"/>
  <c r="K109" i="8"/>
  <c r="K89" i="8"/>
  <c r="K62" i="8"/>
  <c r="K61" i="8" s="1"/>
  <c r="K31" i="8"/>
  <c r="J31" i="8"/>
  <c r="I263" i="8"/>
  <c r="I231" i="8"/>
  <c r="I208" i="8"/>
  <c r="I178" i="8"/>
  <c r="K165" i="8"/>
  <c r="K160" i="8" s="1"/>
  <c r="K151" i="8"/>
  <c r="K150" i="8" s="1"/>
  <c r="K131" i="8"/>
  <c r="I109" i="8"/>
  <c r="I89" i="8"/>
  <c r="I62" i="8"/>
  <c r="I61" i="8" s="1"/>
  <c r="I31" i="8"/>
  <c r="L109" i="3"/>
  <c r="L89" i="3"/>
  <c r="L231" i="3"/>
  <c r="L178" i="3"/>
  <c r="L177" i="3" s="1"/>
  <c r="L328" i="3"/>
  <c r="K328" i="3"/>
  <c r="K295" i="3" s="1"/>
  <c r="L263" i="3"/>
  <c r="J230" i="3"/>
  <c r="J89" i="3"/>
  <c r="J328" i="3"/>
  <c r="J296" i="3"/>
  <c r="I231" i="3"/>
  <c r="I178" i="3"/>
  <c r="I177" i="3" s="1"/>
  <c r="I263" i="3"/>
  <c r="I328" i="3"/>
  <c r="L165" i="3"/>
  <c r="L160" i="3" s="1"/>
  <c r="J109" i="3"/>
  <c r="J151" i="3"/>
  <c r="J150" i="3" s="1"/>
  <c r="J131" i="3"/>
  <c r="I160" i="3"/>
  <c r="I131" i="3"/>
  <c r="J62" i="3"/>
  <c r="J61" i="3" s="1"/>
  <c r="J31" i="3"/>
  <c r="I109" i="3"/>
  <c r="I89" i="3"/>
  <c r="K62" i="3"/>
  <c r="K61" i="3" s="1"/>
  <c r="K165" i="3"/>
  <c r="K160" i="3" s="1"/>
  <c r="I151" i="3"/>
  <c r="I150" i="3" s="1"/>
  <c r="K263" i="3"/>
  <c r="K231" i="3"/>
  <c r="K208" i="3"/>
  <c r="K178" i="3"/>
  <c r="J165" i="3"/>
  <c r="J160" i="3" s="1"/>
  <c r="K109" i="3"/>
  <c r="K89" i="3"/>
  <c r="I62" i="3"/>
  <c r="I61" i="3" s="1"/>
  <c r="K31" i="2"/>
  <c r="J328" i="2"/>
  <c r="K263" i="2"/>
  <c r="K208" i="2"/>
  <c r="L178" i="2"/>
  <c r="L177" i="2" s="1"/>
  <c r="L160" i="2"/>
  <c r="K131" i="2"/>
  <c r="K109" i="2"/>
  <c r="K328" i="2"/>
  <c r="K296" i="2"/>
  <c r="K295" i="2" s="1"/>
  <c r="L131" i="2"/>
  <c r="L328" i="2"/>
  <c r="L296" i="2"/>
  <c r="L295" i="2" s="1"/>
  <c r="L263" i="2"/>
  <c r="L231" i="2"/>
  <c r="I178" i="2"/>
  <c r="I177" i="2" s="1"/>
  <c r="K160" i="2"/>
  <c r="L151" i="2"/>
  <c r="L150" i="2" s="1"/>
  <c r="I109" i="2"/>
  <c r="I89" i="2"/>
  <c r="L31" i="2"/>
  <c r="L30" i="2" s="1"/>
  <c r="K231" i="2"/>
  <c r="I165" i="2"/>
  <c r="I160" i="2" s="1"/>
  <c r="K62" i="2"/>
  <c r="K61" i="2" s="1"/>
  <c r="J160" i="2"/>
  <c r="I328" i="2"/>
  <c r="I296" i="2"/>
  <c r="J231" i="2"/>
  <c r="J178" i="2"/>
  <c r="J177" i="2" s="1"/>
  <c r="J62" i="2"/>
  <c r="J61" i="2" s="1"/>
  <c r="J263" i="2"/>
  <c r="K178" i="2"/>
  <c r="J131" i="2"/>
  <c r="J109" i="2"/>
  <c r="J89" i="2"/>
  <c r="L177" i="8" l="1"/>
  <c r="J176" i="18"/>
  <c r="I176" i="27"/>
  <c r="I360" i="27" s="1"/>
  <c r="K176" i="14"/>
  <c r="J177" i="3"/>
  <c r="J295" i="10"/>
  <c r="K176" i="15"/>
  <c r="K360" i="15" s="1"/>
  <c r="I176" i="23"/>
  <c r="I360" i="23" s="1"/>
  <c r="K176" i="23"/>
  <c r="K360" i="23" s="1"/>
  <c r="I230" i="2"/>
  <c r="I176" i="2" s="1"/>
  <c r="J360" i="24"/>
  <c r="I30" i="3"/>
  <c r="L30" i="9"/>
  <c r="I360" i="20"/>
  <c r="J176" i="30"/>
  <c r="K176" i="27"/>
  <c r="K30" i="3"/>
  <c r="I295" i="3"/>
  <c r="I30" i="9"/>
  <c r="I295" i="11"/>
  <c r="I360" i="14"/>
  <c r="J30" i="2"/>
  <c r="L30" i="3"/>
  <c r="L177" i="9"/>
  <c r="L295" i="9"/>
  <c r="K177" i="10"/>
  <c r="L30" i="10"/>
  <c r="J176" i="23"/>
  <c r="K360" i="25"/>
  <c r="J295" i="2"/>
  <c r="K230" i="3"/>
  <c r="J295" i="3"/>
  <c r="J176" i="3" s="1"/>
  <c r="I230" i="8"/>
  <c r="L30" i="8"/>
  <c r="I230" i="9"/>
  <c r="K230" i="10"/>
  <c r="J295" i="11"/>
  <c r="L295" i="11"/>
  <c r="L360" i="17"/>
  <c r="K176" i="22"/>
  <c r="K360" i="26"/>
  <c r="K360" i="27"/>
  <c r="K360" i="30"/>
  <c r="J360" i="15"/>
  <c r="J176" i="22"/>
  <c r="J360" i="22" s="1"/>
  <c r="L176" i="24"/>
  <c r="L360" i="24" s="1"/>
  <c r="K360" i="14"/>
  <c r="L177" i="10"/>
  <c r="J230" i="2"/>
  <c r="J295" i="8"/>
  <c r="J176" i="8" s="1"/>
  <c r="I177" i="9"/>
  <c r="K177" i="9"/>
  <c r="K30" i="10"/>
  <c r="K30" i="11"/>
  <c r="I360" i="16"/>
  <c r="K176" i="18"/>
  <c r="K176" i="19"/>
  <c r="K360" i="19" s="1"/>
  <c r="I360" i="21"/>
  <c r="J360" i="30"/>
  <c r="I360" i="25"/>
  <c r="I360" i="24"/>
  <c r="K360" i="24"/>
  <c r="J360" i="23"/>
  <c r="L360" i="23"/>
  <c r="K360" i="22"/>
  <c r="I176" i="22"/>
  <c r="I360" i="22" s="1"/>
  <c r="L360" i="21"/>
  <c r="K360" i="21"/>
  <c r="K360" i="20"/>
  <c r="I360" i="19"/>
  <c r="J360" i="19"/>
  <c r="I176" i="18"/>
  <c r="I360" i="18" s="1"/>
  <c r="J360" i="18"/>
  <c r="K360" i="18"/>
  <c r="L360" i="18"/>
  <c r="I360" i="17"/>
  <c r="J176" i="17"/>
  <c r="J360" i="17" s="1"/>
  <c r="J176" i="16"/>
  <c r="J360" i="16" s="1"/>
  <c r="J360" i="14"/>
  <c r="L360" i="14"/>
  <c r="J230" i="11"/>
  <c r="J176" i="11" s="1"/>
  <c r="J30" i="11"/>
  <c r="L230" i="11"/>
  <c r="I230" i="11"/>
  <c r="I176" i="11" s="1"/>
  <c r="I360" i="11" s="1"/>
  <c r="L30" i="11"/>
  <c r="K176" i="11"/>
  <c r="K360" i="11" s="1"/>
  <c r="L177" i="11"/>
  <c r="J176" i="10"/>
  <c r="I30" i="10"/>
  <c r="I230" i="10"/>
  <c r="I295" i="10"/>
  <c r="J30" i="10"/>
  <c r="L295" i="10"/>
  <c r="L176" i="10" s="1"/>
  <c r="L360" i="10" s="1"/>
  <c r="K295" i="10"/>
  <c r="K176" i="10" s="1"/>
  <c r="K360" i="10" s="1"/>
  <c r="J30" i="9"/>
  <c r="J230" i="9"/>
  <c r="I295" i="9"/>
  <c r="I176" i="9" s="1"/>
  <c r="I360" i="9" s="1"/>
  <c r="K30" i="9"/>
  <c r="K230" i="9"/>
  <c r="K176" i="9" s="1"/>
  <c r="J295" i="9"/>
  <c r="L230" i="9"/>
  <c r="L176" i="9" s="1"/>
  <c r="L360" i="9" s="1"/>
  <c r="I295" i="8"/>
  <c r="I30" i="8"/>
  <c r="I177" i="8"/>
  <c r="J30" i="8"/>
  <c r="L295" i="8"/>
  <c r="L176" i="8" s="1"/>
  <c r="K30" i="8"/>
  <c r="K295" i="8"/>
  <c r="K176" i="8" s="1"/>
  <c r="J30" i="3"/>
  <c r="J360" i="3" s="1"/>
  <c r="K177" i="3"/>
  <c r="K176" i="3" s="1"/>
  <c r="K360" i="3" s="1"/>
  <c r="I230" i="3"/>
  <c r="L230" i="3"/>
  <c r="L295" i="3"/>
  <c r="I295" i="2"/>
  <c r="L230" i="2"/>
  <c r="L176" i="2" s="1"/>
  <c r="L360" i="2" s="1"/>
  <c r="I30" i="2"/>
  <c r="K177" i="2"/>
  <c r="K230" i="2"/>
  <c r="K30" i="2"/>
  <c r="J176" i="2" l="1"/>
  <c r="I176" i="3"/>
  <c r="I360" i="3" s="1"/>
  <c r="J176" i="9"/>
  <c r="J360" i="9" s="1"/>
  <c r="L360" i="8"/>
  <c r="L176" i="11"/>
  <c r="I176" i="8"/>
  <c r="I360" i="2"/>
  <c r="L176" i="3"/>
  <c r="L360" i="3" s="1"/>
  <c r="J360" i="8"/>
  <c r="K360" i="8"/>
  <c r="I176" i="10"/>
  <c r="L360" i="11"/>
  <c r="J360" i="2"/>
  <c r="J360" i="11"/>
  <c r="J360" i="10"/>
  <c r="I360" i="10"/>
  <c r="K360" i="9"/>
  <c r="I360" i="8"/>
  <c r="K176" i="2"/>
  <c r="K360" i="2" s="1"/>
</calcChain>
</file>

<file path=xl/sharedStrings.xml><?xml version="1.0" encoding="utf-8"?>
<sst xmlns="http://schemas.openxmlformats.org/spreadsheetml/2006/main" count="8979" uniqueCount="511">
  <si>
    <t>(vardas ir pavardė)</t>
  </si>
  <si>
    <t>(parašas)</t>
  </si>
  <si>
    <t xml:space="preserve">  (vyriausiasis buhalteris (buhalteris)/centralizuotos apskaitos įstaigos vadovas arba jo įgaliotas asmuo</t>
  </si>
  <si>
    <t>Viktorija Norkutė</t>
  </si>
  <si>
    <t>Vyr.buhalterė</t>
  </si>
  <si>
    <t xml:space="preserve">      (įstaigos vadovo ar jo įgalioto asmens pareigų  pavadinimas)</t>
  </si>
  <si>
    <t>Laima Navickienė</t>
  </si>
  <si>
    <t>Direktorė</t>
  </si>
  <si>
    <t>IŠ VISO</t>
  </si>
  <si>
    <t>Kitos ilgalaikės mokėtinos sumos (grąžintos)</t>
  </si>
  <si>
    <t>Kitos trumpalaikės mokėtinos sumos (grąžintos)</t>
  </si>
  <si>
    <t>Kitos mokėtinos sumos (grąžintos)</t>
  </si>
  <si>
    <t xml:space="preserve">Draudimo techniniai atidėjiniai </t>
  </si>
  <si>
    <t xml:space="preserve">Akcijos  (išpirktos) </t>
  </si>
  <si>
    <t>Ilgalaikės paskolos (grąžintos)</t>
  </si>
  <si>
    <t>Trumpalaikės paskolos (grąžintos)</t>
  </si>
  <si>
    <t>Paskolos (grąžintos)</t>
  </si>
  <si>
    <t>Ilgalaikės išvestinės finansinės priemonės (grąžintos)</t>
  </si>
  <si>
    <t>Trumpalaikės išvestinės finansinės priemonės (grąžintos)</t>
  </si>
  <si>
    <t>Išvestinės finansinės priemonės (grąžintos)</t>
  </si>
  <si>
    <t>Ilgalaikiai vertybiniai popieriai (išpirkti)</t>
  </si>
  <si>
    <t>Trumpalaikiai vertybiniai popieriai (išpirkti)</t>
  </si>
  <si>
    <t>Vertybiniai popieriai (išpirkti)</t>
  </si>
  <si>
    <t>Kiti ilgalaikiai indėliai</t>
  </si>
  <si>
    <t>Kiti trumpalaikiai indėliai</t>
  </si>
  <si>
    <t>Kiti indėliai</t>
  </si>
  <si>
    <t>Ilgalaikiai pervedamieji indėliai</t>
  </si>
  <si>
    <t>Trumpalaikiai pervedamieji indėliai</t>
  </si>
  <si>
    <t>Pervedamieji indėliai</t>
  </si>
  <si>
    <t>Grynieji pinigai</t>
  </si>
  <si>
    <t xml:space="preserve">Grynieji pinigai ir indėliai </t>
  </si>
  <si>
    <t>Užsienio finansinių įsipareigojimų vykdymo išlaidos (kreditoriams nerezidentams grąžintos skolos)</t>
  </si>
  <si>
    <t>Akcijos (išpirktos)</t>
  </si>
  <si>
    <t>Ilgalaikės  paskolos (grąžintos)</t>
  </si>
  <si>
    <t>Kiti trumpalaikiai indėlai</t>
  </si>
  <si>
    <t>Grynieji pinigai ir indėliai</t>
  </si>
  <si>
    <t>Vidaus finansinių įsipareigojimų vykdymo išlaidos ( kreditoriams rezidentams grąžintos skolos)</t>
  </si>
  <si>
    <t xml:space="preserve">Finansinių įsipareigojimų vykdymo išlaidos (grąžintos skolos) </t>
  </si>
  <si>
    <t>Kitos ilgalaikės mokėtinos sumos (suteiktos)</t>
  </si>
  <si>
    <t>Kitos trumpalaikės mokėtinos sumos (suteiktos)</t>
  </si>
  <si>
    <t>Kitos mokėtinos sumos (suteiktos)</t>
  </si>
  <si>
    <t>Akcijos (įsigytos iš nerezidentų)</t>
  </si>
  <si>
    <t>Ilgalaikės paskolos (suteiktos nerezidentams)</t>
  </si>
  <si>
    <t>Trumpalaikės paskolos (suteiktos nerezidentams)</t>
  </si>
  <si>
    <t>Paskolos (suteiktos nerezidentams)</t>
  </si>
  <si>
    <t>Ilgalaikės išvestinės finansinės priemonės (įsigytos iš nerezidentų)</t>
  </si>
  <si>
    <t>Trumpalaikės išvestinės finansinės priemonės (įsigytos iš nerezidentų)</t>
  </si>
  <si>
    <t>Išvestinės finansinės priemonės (įsigytos iš nerezidentų)</t>
  </si>
  <si>
    <t>Ilgalaikiai  vertybiniai popieriai (įsigyti iš nerezidentų)</t>
  </si>
  <si>
    <t>Trumpalaikiai vertybiniai popieriai (įsigyti iš nerezidentų)</t>
  </si>
  <si>
    <t>Vertybiniai popieriai (įsigyti iš nerezidentų)</t>
  </si>
  <si>
    <t>Užsienio finansinio turto padidėjimo išlaidos (investavimas į nerezidentus išlaidos)</t>
  </si>
  <si>
    <t xml:space="preserve">Akcijos (įsigytos iš rezidentų) </t>
  </si>
  <si>
    <t>Ilgalaikės paskolos (suteiktos rezidentams)</t>
  </si>
  <si>
    <t>Trumpalaikės paskolos (suteiktos rezidentams)</t>
  </si>
  <si>
    <t>Paskolos (suteiktos rezidentams)</t>
  </si>
  <si>
    <t>Ilgalaikės išvestinės finansinės priemonės (įsigytos iš rezidentų)</t>
  </si>
  <si>
    <t>Trumpalaikės išvestinės finansinės priemonės (įsigytos iš rezidentų)</t>
  </si>
  <si>
    <t>Išvestinės finansinės priemonės (įsigytos iš rezidentų)</t>
  </si>
  <si>
    <t>Ilgalaikiai vertybiniai popieriai (įsigyti iš rezidentų)</t>
  </si>
  <si>
    <t>Trumpalaikiai vertybiniai popieriai (įsigyti iš rezidentų)</t>
  </si>
  <si>
    <t>Vertybiniai popieriai (įsigyti iš rezidentų)</t>
  </si>
  <si>
    <t xml:space="preserve">Kiti ilgalaikiai indėliai </t>
  </si>
  <si>
    <t xml:space="preserve">Pervedamieji indėliai </t>
  </si>
  <si>
    <t>Vidaus finansinio turto padidėjimo išlaidos (investavimas į rezidentus išlaidos)</t>
  </si>
  <si>
    <t>Finansinio turto padidėjimo išlaidos (finansinio turto įsigijimo/investavimo išlaidos)</t>
  </si>
  <si>
    <t>Miškų, vaismedžių ir kitų augalų įsigijimo išlaidos</t>
  </si>
  <si>
    <t>Gyvulių ir kitų gyvūnų įsigijimo išlaidos</t>
  </si>
  <si>
    <t>Žemės gelmių išteklių įsigijimo išlaidos</t>
  </si>
  <si>
    <t>Biologinio turto ir žemės gelmių  išteklių įsigijimo išlaidos</t>
  </si>
  <si>
    <t>Ilgalaikio turto finansinės nuomos (lizingo) išlaidos</t>
  </si>
  <si>
    <t>Ilgalaikio turto finansinės nuomos (lizingo)  išlaidos</t>
  </si>
  <si>
    <t>Kitų atsargų įsigijimo išlaidos</t>
  </si>
  <si>
    <t>Karinių atsargų įsigijimo išlaidos</t>
  </si>
  <si>
    <t>Prekių, skirtų parduoti arba perduoti įsigijimo išlaidos</t>
  </si>
  <si>
    <t>Pagamintos produkcijos įsigijimo išlaidos</t>
  </si>
  <si>
    <t>Nebaigtos gaminti produkcijos  įsigijimo išlaidos</t>
  </si>
  <si>
    <t>Žaliavų ir medžiagų įsigijimo išlaidos</t>
  </si>
  <si>
    <t>Strateginių ir neliečiamųjų atsargų įsigijimo išlaidos</t>
  </si>
  <si>
    <t>Atsargų kūrimo ir įsigijimo išlaidos</t>
  </si>
  <si>
    <t>Kito nematerialiojo turto įsigijimo išlaidos</t>
  </si>
  <si>
    <t>Literatūros ir meno kūrinių įsigijimo išlaidos</t>
  </si>
  <si>
    <t>Patentų įsigijimo išlaidos</t>
  </si>
  <si>
    <t>Kompiuterinės programinės įrangos ir kompiuterinės programinės įrangos licencijų įsigijimo išlaidos</t>
  </si>
  <si>
    <t>Nematerialiojo turto kūrimo ir įsigijimo išlaidos</t>
  </si>
  <si>
    <t>Kito ilgalaikio materialiojo turto įsigijimo išlaidos</t>
  </si>
  <si>
    <t>Kitų vertybių įsigijimo išlaidos</t>
  </si>
  <si>
    <t>Antikvarinių ir kitų meno kūrinių įsigijimo išlaidos</t>
  </si>
  <si>
    <t>Muziejinių vertybių įsigijimo išlaidos</t>
  </si>
  <si>
    <t>Kultūros ir kitų vertybių įsigijimo išlaidos</t>
  </si>
  <si>
    <t>Kompiuterinės techninės ir elektroninių ryšių įrangos įsigijimo išlaidos</t>
  </si>
  <si>
    <t>Ginklų ir karinės įrangos įsigijimo išlaidos</t>
  </si>
  <si>
    <t>Kitų mašinų ir įrenginių įsigijimo išlaidos</t>
  </si>
  <si>
    <t>Transporto priemonių įsigijimo išlaidos</t>
  </si>
  <si>
    <t>Mašinų ir įrenginių įsigijimo išlaidos</t>
  </si>
  <si>
    <t>Infrastruktūros ir kitų statinių įsigijimo išlaidos</t>
  </si>
  <si>
    <t>Negyvenamųjų pastatų įsigijimo išlaidos</t>
  </si>
  <si>
    <t>Gyvenamųjų namų įsigijimo išlaidos</t>
  </si>
  <si>
    <t>Pastatų ir statinių įsigijimo išlaidos</t>
  </si>
  <si>
    <t xml:space="preserve">Žemės įsigijimo išlaidos </t>
  </si>
  <si>
    <t xml:space="preserve">Žemės įsigIjimo išlaidos </t>
  </si>
  <si>
    <t>Ilgalaikio materialiojo turto kūrimo ir įsigijimo išlaidos</t>
  </si>
  <si>
    <t>Materialiojo ir nematerialiojo turto įsigijimo išlaidos</t>
  </si>
  <si>
    <t xml:space="preserve"> MATERIALIOJO IR NEMATERIALIOJO TURTO ĮSIGIJIMO, FINANSINIO TURTO PADIDĖJIMO IR FINANSINIŲ ĮSIPAREIGOJIMŲ VYKDYMO IŠLAIDOS</t>
  </si>
  <si>
    <t>Pervedamos Europos sąjungos, kitos tarptautinės finansinės paramos ir bendrojo finansavimo lėšos investicijos ne valdžios sektoriui</t>
  </si>
  <si>
    <t xml:space="preserve">Pervedamos Europos sąjungos, kitos tarptautinės finansinės paramos ir bendrojo finansavimo lėšos investicijoms kitiems valdžios sektoriaus subjektams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</si>
  <si>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</si>
  <si>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</t>
  </si>
  <si>
    <t>Pervedamos Europos sąjungos, kitos tarptautinės finansinės paramos ir bendrojo finansavimo lėšos investicijoms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</si>
  <si>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</si>
  <si>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</si>
  <si>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savivaldybėms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</si>
  <si>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</si>
  <si>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</t>
  </si>
  <si>
    <t xml:space="preserve">Pervedamos Europos Sąjungos, kitos  tarptautinės finansinės paramos ir bendrojo finansavimo lėšos </t>
  </si>
  <si>
    <t>Subsidijos iš Europos Sąjungos ir kitos tarptautinės finansinės paramos lėšų (ne valdžios sektoriui)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</si>
  <si>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</si>
  <si>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</si>
  <si>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>Kitos išlaidos turtui įsigyti</t>
  </si>
  <si>
    <t>Valiutos kurso įtaka</t>
  </si>
  <si>
    <t xml:space="preserve">Kitos išlaidos kitiems einamiesiems tikslams </t>
  </si>
  <si>
    <t xml:space="preserve">Stipendijoms </t>
  </si>
  <si>
    <t>Kitos išlaidos einamiesiems tikslams</t>
  </si>
  <si>
    <t>Kitos išlaidos</t>
  </si>
  <si>
    <t>Darbdavių socialinė parama natūra</t>
  </si>
  <si>
    <t>Darbdavių socialinė parama pinigais</t>
  </si>
  <si>
    <t xml:space="preserve">Darbdavių socialinė parama </t>
  </si>
  <si>
    <t>Rentos</t>
  </si>
  <si>
    <t xml:space="preserve">Socialinė parama natūra </t>
  </si>
  <si>
    <t xml:space="preserve">Socialinė parama pinigais </t>
  </si>
  <si>
    <t xml:space="preserve">Socialinė parama (socialinės paramos pašalpos) </t>
  </si>
  <si>
    <t>Socialinė parama (socialinės paramos pašalpos) ir rentos</t>
  </si>
  <si>
    <t>Socialinio draudimo išmokos natūra</t>
  </si>
  <si>
    <t>Socialinio draudimo išmokos pinigais</t>
  </si>
  <si>
    <t>Socialinio draudimo išmokos (pašalpos)</t>
  </si>
  <si>
    <t xml:space="preserve">Socialinės išmokos (pašalpos) </t>
  </si>
  <si>
    <t>Su nuosavais ištekliais susijusios baudos,  delspinigiai ir neigiamos palūkanos</t>
  </si>
  <si>
    <t>Su nuosavais ištekliais susijusios baudos, delspinigiai ir neigiamos palūkanos</t>
  </si>
  <si>
    <t>Su nuosavais ištekliais susijusios baudos,delspinigiai ir neigiamos palūkanos</t>
  </si>
  <si>
    <t>Biudžeto disbalansų korekcija Jungtinės Karalystės naudai</t>
  </si>
  <si>
    <t xml:space="preserve">Bendrųjų nacionalinių pajamų nuosavi ištekliai </t>
  </si>
  <si>
    <t xml:space="preserve">Pridėtinės vertės mokesčio nuosavi ištekliai </t>
  </si>
  <si>
    <t xml:space="preserve">Cukraus sektoriaus mokesčiai </t>
  </si>
  <si>
    <t xml:space="preserve">Muitai </t>
  </si>
  <si>
    <t xml:space="preserve">Tradiciniai nuosavi ištekliai </t>
  </si>
  <si>
    <t xml:space="preserve">Įmokos į Europos Sąjungos biudžetą </t>
  </si>
  <si>
    <t>Dotacijos savivaldybėms turtui įsigyti</t>
  </si>
  <si>
    <t>Dotacijos kitiems valdžios sektoriaus subjektams turtui įsigyti</t>
  </si>
  <si>
    <t>Dotacijos savivaldybėms einamiesiems tikslams</t>
  </si>
  <si>
    <t>Dotacijos kitiems valdžios sektoriaus subjektams einamiesiems tikslams</t>
  </si>
  <si>
    <t>Dotacijos kitiems valdžios sektoriaus subjektams</t>
  </si>
  <si>
    <t xml:space="preserve">Dotacijos tarptautinėms organizacijoms turtui įsigyti </t>
  </si>
  <si>
    <t>Dotacijos tarptautinėms organizacijoms einamiesiems tikslams</t>
  </si>
  <si>
    <t xml:space="preserve">Dotacijos tarptautinėms organizacijoms </t>
  </si>
  <si>
    <t>Dotacijos užsienio valstybėms turtui įsigyti</t>
  </si>
  <si>
    <t>Dotacijos užsienio valstybėms einamiesiems tikslams</t>
  </si>
  <si>
    <t xml:space="preserve">Dotacijos užsienio valstybėms </t>
  </si>
  <si>
    <t xml:space="preserve">Dotacijos </t>
  </si>
  <si>
    <t>Subsidijos gamybai</t>
  </si>
  <si>
    <t>Subsidijos gaminiams</t>
  </si>
  <si>
    <t>Subsidijos importui</t>
  </si>
  <si>
    <t>Subsidijos iš biudžeto lėšų</t>
  </si>
  <si>
    <t xml:space="preserve">Subsidijos </t>
  </si>
  <si>
    <t>Žemės nuoma</t>
  </si>
  <si>
    <t>Palūkanos nebiudžetiniams fondams</t>
  </si>
  <si>
    <t>Palūkanos savivaldybių biudžetams</t>
  </si>
  <si>
    <t>Palūkanos valstybės biudžetui</t>
  </si>
  <si>
    <t>Palūkanos kitiems valdžios sektoriaus subjektams</t>
  </si>
  <si>
    <t>Palūkanos kitiems valdžios sektoriaus  subjektams</t>
  </si>
  <si>
    <t xml:space="preserve">Savivaldybių sumokėtos palūkanos </t>
  </si>
  <si>
    <t>Finansų ministerijos sumokėtos palūkanos</t>
  </si>
  <si>
    <t>Asignavimų valdytojų sumokėtos palūkanos</t>
  </si>
  <si>
    <t xml:space="preserve">Palūkanos rezidentams, kitiems nei valdžios sektorius (tik už tiesioginę skolą) </t>
  </si>
  <si>
    <t>Palūkanos nerezidentams</t>
  </si>
  <si>
    <t xml:space="preserve">Palūkanos </t>
  </si>
  <si>
    <t>Palūkanos</t>
  </si>
  <si>
    <t>Kitų prekių ir paslaugų įsigijimo išlaidos</t>
  </si>
  <si>
    <t>Reprezentacinės išlaidos</t>
  </si>
  <si>
    <t>Informacinių technologijų prekių ir paslaugų įsigijimo išlaidos</t>
  </si>
  <si>
    <t>Komunalinių paslaugų įsigijimo išlaidos</t>
  </si>
  <si>
    <t>Ekspertų ir konsultantų paslaugų įsigijimo išlaidos</t>
  </si>
  <si>
    <t>Kvalifikacijos kėlimo išlaidos</t>
  </si>
  <si>
    <t>Materialiojo turto paprastojo remonto prekių ir paslaugų įsigijimo išlaidos</t>
  </si>
  <si>
    <t xml:space="preserve"> Materialiojo ir nematerialiojo turto nuomos išlaidos</t>
  </si>
  <si>
    <t>Gyvenamųjų vietovių viešojo ūkio išlaidos</t>
  </si>
  <si>
    <t>Komandiruočių išlaidos</t>
  </si>
  <si>
    <t>Aprangos ir patalynės įsigijimo bei priežiūros išlaidos</t>
  </si>
  <si>
    <t>Transporto išlaikymo  ir transporto paslaugų įsigijimo išlaidos</t>
  </si>
  <si>
    <t>Ryšių įrangos ir ryšių paslaugų įsigijimo išlaidos</t>
  </si>
  <si>
    <t>Medikamentų ir medicininių prekių bei paslaugų įsigijimo išlaidos</t>
  </si>
  <si>
    <t>Mitybos išlaidos</t>
  </si>
  <si>
    <t>Prekių ir paslaugų įsigijimo  išlaidos</t>
  </si>
  <si>
    <t xml:space="preserve">Socialinio draudimo įmokos </t>
  </si>
  <si>
    <t>Pajamos natūra</t>
  </si>
  <si>
    <t xml:space="preserve">Darbo užmokestis pinigais </t>
  </si>
  <si>
    <t>Darbo užmokestis</t>
  </si>
  <si>
    <t xml:space="preserve">Darbo užmokestis ir socialinis draudimas </t>
  </si>
  <si>
    <t>IŠLAIDOS</t>
  </si>
  <si>
    <t>5</t>
  </si>
  <si>
    <t>4</t>
  </si>
  <si>
    <t>1</t>
  </si>
  <si>
    <t xml:space="preserve"> ataskaitiniam laikotarpiui</t>
  </si>
  <si>
    <t xml:space="preserve"> metams</t>
  </si>
  <si>
    <t>Panaudoti asignavimai</t>
  </si>
  <si>
    <t>Gauti asignavimai kartu su įskaitytu praėjusių metų lėšų likučiu</t>
  </si>
  <si>
    <t>Asignavimų planas, įskaitant patikslinimus</t>
  </si>
  <si>
    <t>Eil. Nr.</t>
  </si>
  <si>
    <t>Išlaidų pavadinimas</t>
  </si>
  <si>
    <t>Išlaidų ekonominės klasifikacijos kodas</t>
  </si>
  <si>
    <t>(eurais, ct)</t>
  </si>
  <si>
    <t>Mokymo lėšos</t>
  </si>
  <si>
    <t>Valstybės funkcijos</t>
  </si>
  <si>
    <t>ML</t>
  </si>
  <si>
    <t>Finansavimo šaltinio</t>
  </si>
  <si>
    <t>Programos</t>
  </si>
  <si>
    <t xml:space="preserve"> </t>
  </si>
  <si>
    <t>291793050</t>
  </si>
  <si>
    <t>Įstaigos</t>
  </si>
  <si>
    <t>Departamento</t>
  </si>
  <si>
    <t xml:space="preserve">                    Ministerijos / Savivaldybės</t>
  </si>
  <si>
    <t>Kodas</t>
  </si>
  <si>
    <t>(programos pavadinimas)</t>
  </si>
  <si>
    <t>Žinių visuomenės plėtros programa</t>
  </si>
  <si>
    <t xml:space="preserve">                                                                      (data)</t>
  </si>
  <si>
    <t>2021.01.05 Nr.________________</t>
  </si>
  <si>
    <t>ATASKAITA</t>
  </si>
  <si>
    <t>(metinė, ketvirtinė)</t>
  </si>
  <si>
    <t>4 ketvirtis</t>
  </si>
  <si>
    <t>2020 M. GRUODŽIO MĖN. 31 D.</t>
  </si>
  <si>
    <t>BIUDŽETO IŠLAIDŲ SĄMATOS VYKDYMO</t>
  </si>
  <si>
    <t>(įstaigos pavadinimas, kodas Juridinių asmenų registre, adresas)</t>
  </si>
  <si>
    <t>Veiviržėnų Jurgio Šaulio gimnazija, 291793050, MOKYKLOS 1,VEIVIRŽĖNAI</t>
  </si>
  <si>
    <t>2019 m. gruodžio 30 d. įsakymo Nr.1K-405 redakcija)</t>
  </si>
  <si>
    <t>(Lietuvos Respublikos finansų ministro</t>
  </si>
  <si>
    <t xml:space="preserve">       </t>
  </si>
  <si>
    <t>2008 m. gruodžio 31 d. įsakymu Nr. 1K-465</t>
  </si>
  <si>
    <t>Lietuvos Respublikos finansų ministro</t>
  </si>
  <si>
    <t>Forma Nr. 2 patvirtinta</t>
  </si>
  <si>
    <t>Mokymo lėšos C</t>
  </si>
  <si>
    <t>ML(COVID)</t>
  </si>
  <si>
    <t>01</t>
  </si>
  <si>
    <t>02</t>
  </si>
  <si>
    <t>09</t>
  </si>
  <si>
    <t>1.1.1.12. Bendrųjų ugdymo planų, ikimokyklinio ir priešmokyklinio ugdymo programos įgyvendinimas bei tinkamos ugdymo aplinkos užtikrinimas Veiviržėnų Jurgio Šaulio gimnazijoje</t>
  </si>
  <si>
    <t>Mokyklos, priskiriamos vidurinės mokyklos tipui</t>
  </si>
  <si>
    <t>Mokyklos, priskiriamos ikimokyklinio ugdymo mokyklos tipui</t>
  </si>
  <si>
    <t>Mokyklos, priskiriamos pagrindinės mokyklos tipui</t>
  </si>
  <si>
    <t>Mokyklos, priskiriamos pradinės mokyklos tipui, kitos mokyklos, vykdančios priešmokyklinio ugdymo pr</t>
  </si>
  <si>
    <t xml:space="preserve">  </t>
  </si>
  <si>
    <t xml:space="preserve">Viktorija Norkutė </t>
  </si>
  <si>
    <t xml:space="preserve">Vyr. buhalterės pareigas </t>
  </si>
  <si>
    <t xml:space="preserve"> L.e.direktoriaus pareigas </t>
  </si>
  <si>
    <t>X</t>
  </si>
  <si>
    <t>Likutis ataskaitinio laikotarpio pabaigoje,
iš viso</t>
  </si>
  <si>
    <t xml:space="preserve">Pajamos už paslaugas ir nuomą, 
iš viso </t>
  </si>
  <si>
    <t xml:space="preserve">Pajamų už socialinio būsto nuomą 
įmokos </t>
  </si>
  <si>
    <t xml:space="preserve">Pajamų už socialinio būsto paslaugas
įmokos </t>
  </si>
  <si>
    <t>Įmokos už išlaikymą švietimo, socialinės
apsaugos ir kitose įstaigose</t>
  </si>
  <si>
    <t>Pajamų už ilgalaikio ir trumpalaikio materialiojo turto nuomą įmokos</t>
  </si>
  <si>
    <t>Biudžetinių įstaigų pajamų už prekes ir paslaugas įmokos</t>
  </si>
  <si>
    <t>Likutis metų pradžioje, iš viso</t>
  </si>
  <si>
    <t>laikotarpį</t>
  </si>
  <si>
    <t>laikotarpiui</t>
  </si>
  <si>
    <t>ataskaitinį</t>
  </si>
  <si>
    <t>asignavimai</t>
  </si>
  <si>
    <t>per ataskaitinį</t>
  </si>
  <si>
    <t>ataskaitiniam</t>
  </si>
  <si>
    <t>metams</t>
  </si>
  <si>
    <t>asignavimai per</t>
  </si>
  <si>
    <t xml:space="preserve">Panaudoti </t>
  </si>
  <si>
    <t>į biudžetą per</t>
  </si>
  <si>
    <t>įskaitant patikslinimą</t>
  </si>
  <si>
    <t>Pavadinimas</t>
  </si>
  <si>
    <t>Negauti biudžeto</t>
  </si>
  <si>
    <t>Gauti biudžeto</t>
  </si>
  <si>
    <t>Faktinės įmokos</t>
  </si>
  <si>
    <t>Patvirtinta įmokų suma,</t>
  </si>
  <si>
    <t>(Eur., euro cnt.)</t>
  </si>
  <si>
    <t xml:space="preserve"> PAŽYMA APIE PAJAMAS UŽ PASLAUGAS IR NUOMĄ 2020 M. GRUODŽIO  MĖN. 31 D.  </t>
  </si>
  <si>
    <t>Metinė, ketvirtinė, mėnesinė</t>
  </si>
  <si>
    <t>(Registracijos kodas ir buveinės adresas)</t>
  </si>
  <si>
    <t>Į.K. 291793050 Mokyklos 1 Veiviržėnai Klaipėdos r.</t>
  </si>
  <si>
    <t>įsakymu Nr.(5.1.1) AV - 306</t>
  </si>
  <si>
    <t>(Įstaigos pavadinimas)</t>
  </si>
  <si>
    <t>2018 m. vasario 6 d.</t>
  </si>
  <si>
    <t>Veiviržėnų Jurgio Šaulio gimnazija</t>
  </si>
  <si>
    <t>administracijos direktoriaus</t>
  </si>
  <si>
    <t>Klaipėdos rajono savivaldybės</t>
  </si>
  <si>
    <t xml:space="preserve">P A T V I R T I N T A </t>
  </si>
  <si>
    <t xml:space="preserve">                                  (vardas ir pavardė)</t>
  </si>
  <si>
    <t xml:space="preserve">  (parašas)</t>
  </si>
  <si>
    <t>Vyriausiasis buhalteris</t>
  </si>
  <si>
    <t>Įstaigos vadovas</t>
  </si>
  <si>
    <t>Iš viso:</t>
  </si>
  <si>
    <t>2.2.1.1.1.30</t>
  </si>
  <si>
    <t>2.2.1.1.1.21.</t>
  </si>
  <si>
    <t>atliekų tvarkymui</t>
  </si>
  <si>
    <t>vandentiekiui, kanalizacijai</t>
  </si>
  <si>
    <t>elektros energijai</t>
  </si>
  <si>
    <t>šildymui</t>
  </si>
  <si>
    <t>iš jų:</t>
  </si>
  <si>
    <t>2.2.1.1.1.20</t>
  </si>
  <si>
    <t>Ryšių paslaugų įsigijimo išlaidos</t>
  </si>
  <si>
    <t xml:space="preserve">2.2.1.1.1.5. </t>
  </si>
  <si>
    <t xml:space="preserve">2.2.1.1.1.1. </t>
  </si>
  <si>
    <t>Prekių ir paslaugų įsigijimo išlaidos</t>
  </si>
  <si>
    <t>2.2.1.</t>
  </si>
  <si>
    <t xml:space="preserve">ES/VBES </t>
  </si>
  <si>
    <t>S</t>
  </si>
  <si>
    <t>VBD</t>
  </si>
  <si>
    <t>SB</t>
  </si>
  <si>
    <t xml:space="preserve">ES struktūrinių fondų/valstybės biudžeto </t>
  </si>
  <si>
    <t>pajamos už paslaugas ir nuomą</t>
  </si>
  <si>
    <t xml:space="preserve">mokymo lėšos </t>
  </si>
  <si>
    <t>valstybės biudžeto specialioji tikslinė dotacija</t>
  </si>
  <si>
    <t xml:space="preserve">savivaldybės
 biudžeto </t>
  </si>
  <si>
    <t xml:space="preserve"> biudžeto lėšos</t>
  </si>
  <si>
    <t xml:space="preserve">Iš viso  </t>
  </si>
  <si>
    <t>(Eurais)</t>
  </si>
  <si>
    <t xml:space="preserve">  Metinė, ketvirtinė</t>
  </si>
  <si>
    <t>Pajamos už paslaugas ir nuomą</t>
  </si>
  <si>
    <t>Savivaldybės biudžeto lėšos</t>
  </si>
  <si>
    <t>1.4.4.28. Švietimo įstaigų patalpų remontas, mokyklinių autobusų remontas, buitinės, organizacinės technikos, mokymo priemonių įsigijimas</t>
  </si>
  <si>
    <t>Valstybės biudžeto specialioji tikslinė dotacija</t>
  </si>
  <si>
    <t>Valstybės biudžeto specialioji tikslinė dotacija C</t>
  </si>
  <si>
    <t>VBD(COVID)</t>
  </si>
  <si>
    <t>(vadovo ar jo įgalioto asmens pareigos)</t>
  </si>
  <si>
    <t xml:space="preserve">Laima Navickienė </t>
  </si>
  <si>
    <t>Laikotarpio pabaigos likutis
(3+4-5-6)</t>
  </si>
  <si>
    <t>Grąžintinų sumų pokytis</t>
  </si>
  <si>
    <t>Gauta iš iždo sumų</t>
  </si>
  <si>
    <t xml:space="preserve">Pervesta į iždą grąžintinų iš iždo sumų </t>
  </si>
  <si>
    <t>Laikotarpio pradžios likutis</t>
  </si>
  <si>
    <t xml:space="preserve">Sukauptos gautinos iš savivaldybės iždo sumos </t>
  </si>
  <si>
    <t>Didžiosios knygos sąskaitos numeris</t>
  </si>
  <si>
    <t>EUR)</t>
  </si>
  <si>
    <t>Veiviržėnai</t>
  </si>
  <si>
    <t xml:space="preserve"> Nr.</t>
  </si>
  <si>
    <t>SAVIVALDYBĖS BIUDŽETINIŲ ĮSTAIGŲ  PAJAMŲ ĮMOKŲ ATASKAITA UŽ 2020  METŲ IV KETVIRTĮ</t>
  </si>
  <si>
    <t>VEIVIRŽĖNŲ JURGIO ŠAULIO GIMNAZIJA 291793050</t>
  </si>
  <si>
    <t>7 priedas</t>
  </si>
  <si>
    <t>pateikimo taisyklių</t>
  </si>
  <si>
    <t>finansinėms ataskaitoms sudaryti,</t>
  </si>
  <si>
    <t xml:space="preserve">Informacijos, reikalingos Lietuvos Respublikos savivaldybių iždų </t>
  </si>
  <si>
    <t xml:space="preserve">                             </t>
  </si>
  <si>
    <t>(Parašas) (Vardas ir pavardė)</t>
  </si>
  <si>
    <t>09.02.02.01.</t>
  </si>
  <si>
    <t>Iš viso</t>
  </si>
  <si>
    <t>Kitoms išlaidoms</t>
  </si>
  <si>
    <t>09.02.01.01.</t>
  </si>
  <si>
    <t>09.01.02.01.</t>
  </si>
  <si>
    <t>09.01.01.01.</t>
  </si>
  <si>
    <t>Suma</t>
  </si>
  <si>
    <t>Programa</t>
  </si>
  <si>
    <t>Valstybės funkcija</t>
  </si>
  <si>
    <t>Finansavimo sumų paskirtis</t>
  </si>
  <si>
    <t>Finansavimo
šaltinis</t>
  </si>
  <si>
    <t>Eil.
Nr.</t>
  </si>
  <si>
    <t>2020-12-31</t>
  </si>
  <si>
    <t>Ataskaitinis laikotarpis:</t>
  </si>
  <si>
    <t>MOKYKLOS 1,VEIVIRŽĖNAI</t>
  </si>
  <si>
    <t>2020 Nr.______</t>
  </si>
  <si>
    <t>Klaipėdos raj.savivaldybės administracijos (Biudžeto ir ekonomikos skyriui)</t>
  </si>
  <si>
    <t xml:space="preserve">PAŽYMA PRIE MOKĖTINŲ SUMŲ 2020 M.  GRUODŽIO 31 d. ATASKAITOS 9 PRIEDO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</si>
  <si>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</si>
  <si>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 xml:space="preserve"> iš jų gaunantys DU iš ML lėšų</t>
  </si>
  <si>
    <t>Švietimo pagalbos darbuotojai</t>
  </si>
  <si>
    <t>Pedagogai, iš viso</t>
  </si>
  <si>
    <t>iš jų gaunantys DU  iš ML lėšų</t>
  </si>
  <si>
    <t xml:space="preserve"> iš jų  pareigybės prisk. D lygiui</t>
  </si>
  <si>
    <t>Kiti darbuotojai</t>
  </si>
  <si>
    <t>Bibliotekininkai</t>
  </si>
  <si>
    <t>Mokytojų padėjėjai</t>
  </si>
  <si>
    <t>Pedag. švietimo pagalbos darb.</t>
  </si>
  <si>
    <t>Kiti pedagoginiai darbuotojai</t>
  </si>
  <si>
    <t>iš jų gaunantys DU iš ML lėšų</t>
  </si>
  <si>
    <t>Mokytojai, iš viso</t>
  </si>
  <si>
    <t xml:space="preserve"> Įstaigos  vadovas, vadovo pavaduotojai ugymui</t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</si>
  <si>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</si>
  <si>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ataskaitinio laikotarpio pabaigoje</t>
  </si>
  <si>
    <t>metų pradžioje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</si>
  <si>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</si>
  <si>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t>kitoms išmo-koms</t>
  </si>
  <si>
    <t>skatina-mosioms išmokoms</t>
  </si>
  <si>
    <t>už darbą poilsio ir švenčių dienomis, naktinį bei viršvalandinį darbą ir bud.</t>
  </si>
  <si>
    <t>priedams ir priemokoms</t>
  </si>
  <si>
    <t>pareiginės algos kintamajai daliai</t>
  </si>
  <si>
    <t>pareiginei algai</t>
  </si>
  <si>
    <t>už darbą poilsio ir švenčių dienomis, naktinį bei viršvalandinį darbą ir budėjimą</t>
  </si>
  <si>
    <t>Faktiškai</t>
  </si>
  <si>
    <t>Patvirtinta etatų sąraše</t>
  </si>
  <si>
    <t>Įvykdyta, eurais</t>
  </si>
  <si>
    <t>Ataskaitinio laikotarpio patikslintas planas, eurais</t>
  </si>
  <si>
    <t>Pareigybių skaičius, vnt.</t>
  </si>
  <si>
    <t>Pareigybės</t>
  </si>
  <si>
    <t>Išlaidų klasifikacija pagal valstybės funkcijas:</t>
  </si>
  <si>
    <t>Vaikų (mokinių) skaičius</t>
  </si>
  <si>
    <t>Ikimokyklinis ir priešmokyklinis ugdymas</t>
  </si>
  <si>
    <t>Grupių (klasių) skaičius</t>
  </si>
  <si>
    <t>Programa:</t>
  </si>
  <si>
    <t>x</t>
  </si>
  <si>
    <t>Įstaigų skaičius</t>
  </si>
  <si>
    <t>Įvykdyta</t>
  </si>
  <si>
    <t>Patikslintas planas</t>
  </si>
  <si>
    <t xml:space="preserve"> Laikotarpio pabaigoje</t>
  </si>
  <si>
    <t>Rodiklio pavadinimas</t>
  </si>
  <si>
    <t>Ataskaitinio laikotarpio</t>
  </si>
  <si>
    <t>(data ir numeris)</t>
  </si>
  <si>
    <t>IKIMOKYKLINIŲ, VISŲ TIPŲ BENDROJO UGDYMO MOKYKLŲ, KITŲ ŠVIETIMO ĮSTAIGŲ TINKLO, KONTINGENTO, ETATŲ  IR IŠLAIDŲ DARBO UŽMOKESČIUI  PLANO ĮVYKDYMO ATASKAITA 20 20          m.    12                  mėn.  31         d.</t>
  </si>
  <si>
    <t>(Įstaigos pavadinimas, kodas)</t>
  </si>
  <si>
    <t>Veiviržėnų Jurgio Šaulio gimnazija 291793050</t>
  </si>
  <si>
    <t>Forma Nr. B-2   metinė, ketvirtinė                                                  patvirtinta Klaipėdos rajono savivaldybės administracijos direktoriaus  2020 m.  balandžio  1 d. įsakymu Nr AV-724</t>
  </si>
  <si>
    <t>Vidurinis ugdymas</t>
  </si>
  <si>
    <t>IKIMOKYKLINIŲ, VISŲ TIPŲ BENDROJO UGDYMO MOKYKLŲ, KITŲ ŠVIETIMO ĮSTAIGŲ TINKLO, KONTINGENTO, ETATŲ  IR IŠLAIDŲ DARBO UŽMOKESČIUI  PLANO ĮVYKDYMO ATASKAITA 20 20          m.    12                    mėn.  31        d.</t>
  </si>
  <si>
    <t>IKIMOKYKLINIŲ, VISŲ TIPŲ BENDROJO UGDYMO MOKYKLŲ, KITŲ ŠVIETIMO ĮSTAIGŲ TINKLO, KONTINGENTO, ETATŲ  IR IŠLAIDŲ DARBO UŽMOKESČIUI  PLANO ĮVYKDYMO ATASKAITA 20 20          m. 12                     mėn.  31        d.</t>
  </si>
  <si>
    <t>Pradinis ugdymas</t>
  </si>
  <si>
    <t>IKIMOKYKLINIŲ, VISŲ TIPŲ BENDROJO UGDYMO MOKYKLŲ, KITŲ ŠVIETIMO ĮSTAIGŲ TINKLO, KONTINGENTO, ETATŲ  IR IŠLAIDŲ DARBO UŽMOKESČIUI  PLANO ĮVYKDYMO ATASKAITA  2020 m.   12  mėn.  31   d.</t>
  </si>
  <si>
    <t>Vyriausiasis  buhalteris</t>
  </si>
  <si>
    <t xml:space="preserve">Įstaigos vadovas </t>
  </si>
  <si>
    <t>Veiviržėnų kultūros centras (pagal sąsk.)</t>
  </si>
  <si>
    <t>Klaipėdos universitetas</t>
  </si>
  <si>
    <t>UAB CP baldai -parama Pėžaičių skyriui</t>
  </si>
  <si>
    <t>už atestato dublikatą</t>
  </si>
  <si>
    <t>VMI 1,2 proc. parama</t>
  </si>
  <si>
    <t>UAB Klaipėdos ugnė (už elektrą katilinėse pagal sąs.)</t>
  </si>
  <si>
    <t>Klaipėdos r. Lankučio biblioteka (komunaliniai )</t>
  </si>
  <si>
    <t>Klaipėdos r. sveikatos biuras (komunaliniai patar,)</t>
  </si>
  <si>
    <t>Gargždų muzikos mokykla (pagal išraš.sąsk.)</t>
  </si>
  <si>
    <t>Labdaros paramos fondas (Pėžaičių mok.)</t>
  </si>
  <si>
    <t>Vaivorykštės gimnazija(egzaminų vykd.)</t>
  </si>
  <si>
    <t>Finansų ministerija (egzaminų vykd. )</t>
  </si>
  <si>
    <t>Savivaldybės administracija  1pr.ES proj.</t>
  </si>
  <si>
    <t xml:space="preserve">Savivaldybės administracija  </t>
  </si>
  <si>
    <t>Savivaldybės administracija ( audros padariniams)</t>
  </si>
  <si>
    <t>Savivaldybės administracija  1pr.SB proj.</t>
  </si>
  <si>
    <t>Savivaldybes administracija S l. (Judrenų katilinei)</t>
  </si>
  <si>
    <t>Savivaldybės administracija  (K.krepšelio projektas SB)</t>
  </si>
  <si>
    <t>Savivaldybės administracija  (K.krepšelio projektas ES)</t>
  </si>
  <si>
    <t>Savivaldybės administracija .sb (įvairūs projektai)</t>
  </si>
  <si>
    <t>Savivaldybės administracija(Projektas "Atvirkščia pamoka"</t>
  </si>
  <si>
    <t>Nemokamas maitinimas Klaipėdos raj.sav</t>
  </si>
  <si>
    <t>Likutis laikotarpio  pabaigoje</t>
  </si>
  <si>
    <t>Panaudota lėšų</t>
  </si>
  <si>
    <t>Gauta lėšų</t>
  </si>
  <si>
    <t>Likutis metų pradžioje</t>
  </si>
  <si>
    <t>Tikslinių lėšų pavadinimas</t>
  </si>
  <si>
    <t>( Eur.)</t>
  </si>
  <si>
    <t>Metinė</t>
  </si>
  <si>
    <t>Įsakymu Nr AV-4</t>
  </si>
  <si>
    <t>direktoriaus 2007 m sausio 2 d.</t>
  </si>
  <si>
    <t>Klaipėdos r.savivaldybės administracijos</t>
  </si>
  <si>
    <t>PATVIRTINTA</t>
  </si>
  <si>
    <t>VEIVIRŽĖNŲ JURGIO ŠAULIO GIMNAZIJA</t>
  </si>
  <si>
    <t>Atsargoms</t>
  </si>
  <si>
    <t>Ilgalaikiam turtui įsigyti</t>
  </si>
  <si>
    <t>Per ataskaitinį laikotarpį gautos finansavimo sumos:</t>
  </si>
  <si>
    <t>PAŽYMA DĖL GAUTINŲ, GAUTŲ IR GRĄŽINTINŲ FINANSAVIMO SUMŲ</t>
  </si>
  <si>
    <t>(vyriausiasis buhalteris (buhalteris) / centralizuotos apskaitos įstaigos vadovo arba jo įgalioto asmens pareigų pavadinimas</t>
  </si>
  <si>
    <t>(įstaigos vadovo ar jo įgalioto asmens pareigų pavadinimas)</t>
  </si>
  <si>
    <t>* Ilgalaikių įsipareigojimų likutis – įsipareigojimai, kurių terminas ilgesnis negu 1 metai.</t>
  </si>
  <si>
    <t>IŠ VISO (2 + 3)</t>
  </si>
  <si>
    <t>Finansinio turto padidėjimo išlaidos (finansinio turto įsigijimo / investavimo išlaidos)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</si>
  <si>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</si>
  <si>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</si>
  <si>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</si>
  <si>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</si>
  <si>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</si>
  <si>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</si>
  <si>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</si>
  <si>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</si>
  <si>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</si>
  <si>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</si>
  <si>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</si>
  <si>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</si>
  <si>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</si>
  <si>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</si>
  <si>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</si>
  <si>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</si>
  <si>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</si>
  <si>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</si>
  <si>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</si>
  <si>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</si>
  <si>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</si>
  <si>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likutis*</t>
  </si>
  <si>
    <t>iš viso</t>
  </si>
  <si>
    <t>likutis ataskaitinio laikotarpio pabaigoje</t>
  </si>
  <si>
    <t>likutis metų pradžioje</t>
  </si>
  <si>
    <t>Mokėtinos sumos</t>
  </si>
  <si>
    <t>Eil.Nr.</t>
  </si>
  <si>
    <t>(Eurais,ct)</t>
  </si>
  <si>
    <t>Ministerijos / Savivaldybės</t>
  </si>
  <si>
    <t xml:space="preserve">                                             (data)</t>
  </si>
  <si>
    <t xml:space="preserve">                          2021.01.07 Nr.________________</t>
  </si>
  <si>
    <t xml:space="preserve">     </t>
  </si>
  <si>
    <t>2020 m. gruodžio mėn. 31 d.</t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</si>
  <si>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</si>
  <si>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</si>
  <si>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</si>
  <si>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</si>
  <si>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</si>
  <si>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t>Gjensidige</t>
  </si>
  <si>
    <t>socialinio draudimo įmokos</t>
  </si>
  <si>
    <t>Atostogų rezervas, iš jų:</t>
  </si>
  <si>
    <t>Atidėjiniai</t>
  </si>
  <si>
    <t>Sukaupta finansavimo pajamų suma ataskaitinio laikotarpio pabaigoje:</t>
  </si>
  <si>
    <t>PAŽYMA DĖL SUKAUPTŲ FINANSAVIMO SUMŲ</t>
  </si>
  <si>
    <t xml:space="preserve">Viktorja Norkutė </t>
  </si>
  <si>
    <t xml:space="preserve">Viktoriaja Norkutė </t>
  </si>
  <si>
    <t>Sudaryta 2021m. Sausio 06d.</t>
  </si>
  <si>
    <r>
      <t>TIKSLINIŲ LĖŠŲ GAVIMAS IR PANAUDOJIMAS</t>
    </r>
    <r>
      <rPr>
        <sz val="11"/>
        <color theme="1"/>
        <rFont val="Times New Roman"/>
        <family val="1"/>
        <charset val="186"/>
      </rPr>
      <t xml:space="preserve">      2020 m gruodžio  31  d</t>
    </r>
  </si>
  <si>
    <t>P A T V I R T I N T A
Klaipėdos rajono savivaldybės
administracijos direktoriaus
2020 m. kovo 24 d.
įsakymu Nr. (5.1.1 E) AV-659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</si>
</sst>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indexed="8"/>
      <name val="Times New Roman Baltic"/>
    </font>
    <font>
      <vertAlign val="superscript"/>
      <sz val="12"/>
      <color indexed="8"/>
      <name val="Times New Roman"/>
      <family val="1"/>
      <charset val="186"/>
    </font>
    <font>
      <sz val="10"/>
      <color indexed="8"/>
      <name val="Arial"/>
      <family val="2"/>
      <charset val="186"/>
    </font>
    <font>
      <sz val="8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b/>
      <sz val="10"/>
      <color indexed="8"/>
      <name val="Times New Roman Baltic"/>
    </font>
    <font>
      <i/>
      <sz val="10"/>
      <color indexed="8"/>
      <name val="Times New Roman Baltic"/>
    </font>
    <font>
      <strike/>
      <sz val="10"/>
      <color indexed="11"/>
      <name val="Times New Roman Baltic"/>
    </font>
    <font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Times New Roman Baltic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11"/>
      <color indexed="8"/>
      <name val="Times New Roman Baltic"/>
    </font>
    <font>
      <sz val="9"/>
      <color indexed="8"/>
      <name val="Times New Roman Baltic"/>
    </font>
    <font>
      <b/>
      <sz val="12"/>
      <color indexed="8"/>
      <name val="Times New Roman Baltic"/>
    </font>
    <font>
      <sz val="8"/>
      <color indexed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Arial"/>
      <family val="2"/>
      <charset val="186"/>
    </font>
    <font>
      <sz val="11"/>
      <color indexed="8"/>
      <name val="Times New Roman Baltic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0"/>
      <color indexed="1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0"/>
      <name val="Times New Roman Baltic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EYInterstate Light"/>
    </font>
    <font>
      <b/>
      <i/>
      <sz val="12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7"/>
      <name val="Times New Roman"/>
      <family val="1"/>
      <charset val="186"/>
    </font>
    <font>
      <vertAlign val="superscript"/>
      <sz val="7"/>
      <name val="Times New Roman"/>
      <family val="1"/>
      <charset val="186"/>
    </font>
    <font>
      <i/>
      <sz val="9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charset val="186"/>
    </font>
    <font>
      <sz val="10"/>
      <color rgb="FFFF0000"/>
      <name val="Times New Roman Baltic"/>
      <charset val="186"/>
    </font>
    <font>
      <sz val="9.1999999999999993"/>
      <name val="Times New Roman Baltic"/>
      <charset val="186"/>
    </font>
    <font>
      <i/>
      <sz val="8"/>
      <name val="Times New Roman Baltic"/>
      <charset val="186"/>
    </font>
    <font>
      <sz val="7.5"/>
      <name val="Times New Roman"/>
      <family val="1"/>
      <charset val="186"/>
    </font>
    <font>
      <b/>
      <vertAlign val="superscript"/>
      <sz val="8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8"/>
      <name val="Times New Roman Baltic"/>
      <family val="1"/>
      <charset val="186"/>
    </font>
    <font>
      <sz val="10"/>
      <name val="TimesLT"/>
      <family val="1"/>
      <charset val="186"/>
    </font>
    <font>
      <b/>
      <sz val="9"/>
      <name val="Times New Roman"/>
      <family val="1"/>
      <charset val="186"/>
    </font>
    <font>
      <sz val="7.8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u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</fills>
  <borders count="65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5">
    <xf numFmtId="0" fontId="0" fillId="0" borderId="0"/>
    <xf numFmtId="0" fontId="2" fillId="0" borderId="0" applyFill="0" applyProtection="0"/>
    <xf numFmtId="0" fontId="1" fillId="0" borderId="0"/>
    <xf numFmtId="0" fontId="25" fillId="0" borderId="0"/>
    <xf numFmtId="0" fontId="25" fillId="0" borderId="0"/>
    <xf numFmtId="0" fontId="33" fillId="0" borderId="0"/>
    <xf numFmtId="0" fontId="1" fillId="0" borderId="0"/>
    <xf numFmtId="0" fontId="33" fillId="0" borderId="0"/>
    <xf numFmtId="0" fontId="37" fillId="0" borderId="0"/>
    <xf numFmtId="0" fontId="46" fillId="0" borderId="0"/>
    <xf numFmtId="0" fontId="2" fillId="0" borderId="0" applyFill="0" applyProtection="0"/>
    <xf numFmtId="0" fontId="29" fillId="0" borderId="0"/>
    <xf numFmtId="0" fontId="37" fillId="0" borderId="0"/>
    <xf numFmtId="0" fontId="68" fillId="0" borderId="0"/>
    <xf numFmtId="0" fontId="68" fillId="0" borderId="0"/>
  </cellStyleXfs>
  <cellXfs count="623">
    <xf numFmtId="0" fontId="0" fillId="0" borderId="0" xfId="0"/>
    <xf numFmtId="0" fontId="2" fillId="0" borderId="0" xfId="1" applyFill="1" applyProtection="1"/>
    <xf numFmtId="0" fontId="3" fillId="0" borderId="0" xfId="1" applyFont="1" applyFill="1" applyProtection="1"/>
    <xf numFmtId="0" fontId="3" fillId="0" borderId="0" xfId="1" applyFont="1" applyFill="1" applyAlignment="1" applyProtection="1">
      <alignment horizontal="center"/>
    </xf>
    <xf numFmtId="0" fontId="4" fillId="0" borderId="1" xfId="1" applyFont="1" applyFill="1" applyBorder="1" applyAlignment="1" applyProtection="1">
      <alignment horizontal="center" vertical="top"/>
    </xf>
    <xf numFmtId="0" fontId="5" fillId="0" borderId="0" xfId="1" applyFont="1" applyFill="1" applyAlignment="1" applyProtection="1">
      <alignment horizontal="center"/>
    </xf>
    <xf numFmtId="0" fontId="7" fillId="0" borderId="2" xfId="1" applyFont="1" applyFill="1" applyBorder="1" applyAlignment="1" applyProtection="1">
      <alignment horizontal="center" vertical="top"/>
    </xf>
    <xf numFmtId="0" fontId="3" fillId="0" borderId="2" xfId="1" applyFont="1" applyFill="1" applyBorder="1" applyProtection="1"/>
    <xf numFmtId="0" fontId="7" fillId="0" borderId="0" xfId="1" applyFont="1" applyFill="1" applyAlignment="1" applyProtection="1">
      <alignment horizontal="center" vertical="top"/>
    </xf>
    <xf numFmtId="0" fontId="3" fillId="0" borderId="2" xfId="1" applyFont="1" applyFill="1" applyBorder="1" applyAlignment="1" applyProtection="1">
      <alignment horizontal="center"/>
    </xf>
    <xf numFmtId="0" fontId="4" fillId="0" borderId="0" xfId="1" applyFont="1" applyFill="1" applyAlignment="1" applyProtection="1">
      <alignment horizontal="center" vertical="top"/>
    </xf>
    <xf numFmtId="0" fontId="3" fillId="0" borderId="2" xfId="1" applyFont="1" applyFill="1" applyBorder="1" applyProtection="1">
      <protection locked="0"/>
    </xf>
    <xf numFmtId="0" fontId="6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vertical="center"/>
    </xf>
    <xf numFmtId="164" fontId="3" fillId="0" borderId="2" xfId="1" applyNumberFormat="1" applyFont="1" applyFill="1" applyBorder="1" applyAlignment="1" applyProtection="1">
      <alignment horizontal="right" vertical="center"/>
    </xf>
    <xf numFmtId="164" fontId="3" fillId="0" borderId="0" xfId="1" applyNumberFormat="1" applyFont="1" applyFill="1" applyAlignment="1" applyProtection="1">
      <alignment horizontal="right" vertical="center"/>
    </xf>
    <xf numFmtId="164" fontId="3" fillId="0" borderId="1" xfId="1" applyNumberFormat="1" applyFont="1" applyFill="1" applyBorder="1" applyAlignment="1" applyProtection="1">
      <alignment horizontal="right" vertic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2" fontId="3" fillId="2" borderId="4" xfId="1" applyNumberFormat="1" applyFont="1" applyFill="1" applyBorder="1" applyAlignment="1" applyProtection="1">
      <alignment horizontal="right" vertical="center"/>
    </xf>
    <xf numFmtId="0" fontId="8" fillId="0" borderId="5" xfId="1" applyFont="1" applyFill="1" applyBorder="1" applyProtection="1"/>
    <xf numFmtId="0" fontId="3" fillId="0" borderId="3" xfId="1" applyFont="1" applyFill="1" applyBorder="1" applyAlignment="1" applyProtection="1">
      <alignment horizontal="center"/>
    </xf>
    <xf numFmtId="0" fontId="3" fillId="0" borderId="5" xfId="1" applyFont="1" applyFill="1" applyBorder="1" applyProtection="1"/>
    <xf numFmtId="0" fontId="3" fillId="0" borderId="4" xfId="1" applyFont="1" applyFill="1" applyBorder="1" applyProtection="1"/>
    <xf numFmtId="0" fontId="3" fillId="0" borderId="3" xfId="1" applyFont="1" applyFill="1" applyBorder="1" applyProtection="1"/>
    <xf numFmtId="0" fontId="3" fillId="0" borderId="6" xfId="1" applyFont="1" applyFill="1" applyBorder="1" applyProtection="1"/>
    <xf numFmtId="2" fontId="3" fillId="0" borderId="4" xfId="1" applyNumberFormat="1" applyFont="1" applyFill="1" applyBorder="1" applyAlignment="1" applyProtection="1">
      <alignment horizontal="right" vertical="center" wrapText="1"/>
    </xf>
    <xf numFmtId="0" fontId="3" fillId="0" borderId="5" xfId="1" applyFont="1" applyFill="1" applyBorder="1" applyAlignment="1" applyProtection="1">
      <alignment vertical="top" wrapText="1"/>
    </xf>
    <xf numFmtId="0" fontId="3" fillId="0" borderId="4" xfId="1" applyFont="1" applyFill="1" applyBorder="1" applyAlignment="1" applyProtection="1">
      <alignment horizontal="center" vertical="top" wrapText="1"/>
    </xf>
    <xf numFmtId="0" fontId="3" fillId="0" borderId="4" xfId="1" applyFont="1" applyFill="1" applyBorder="1" applyAlignment="1" applyProtection="1">
      <alignment vertical="top" wrapText="1"/>
    </xf>
    <xf numFmtId="0" fontId="3" fillId="0" borderId="3" xfId="1" applyFont="1" applyFill="1" applyBorder="1" applyAlignment="1" applyProtection="1">
      <alignment vertical="top" wrapText="1"/>
    </xf>
    <xf numFmtId="0" fontId="3" fillId="0" borderId="6" xfId="1" applyFont="1" applyFill="1" applyBorder="1" applyAlignment="1" applyProtection="1">
      <alignment vertical="top" wrapText="1"/>
    </xf>
    <xf numFmtId="2" fontId="3" fillId="0" borderId="7" xfId="1" applyNumberFormat="1" applyFont="1" applyFill="1" applyBorder="1" applyAlignment="1" applyProtection="1">
      <alignment horizontal="right" vertical="center" wrapText="1"/>
    </xf>
    <xf numFmtId="2" fontId="3" fillId="0" borderId="8" xfId="1" applyNumberFormat="1" applyFont="1" applyFill="1" applyBorder="1" applyAlignment="1" applyProtection="1">
      <alignment horizontal="right" vertical="center" wrapText="1"/>
    </xf>
    <xf numFmtId="2" fontId="3" fillId="2" borderId="4" xfId="1" applyNumberFormat="1" applyFont="1" applyFill="1" applyBorder="1" applyAlignment="1" applyProtection="1">
      <alignment horizontal="right" vertical="center" wrapText="1"/>
    </xf>
    <xf numFmtId="0" fontId="3" fillId="0" borderId="8" xfId="1" applyFont="1" applyFill="1" applyBorder="1" applyAlignment="1" applyProtection="1">
      <alignment horizontal="center" vertical="top" wrapText="1"/>
    </xf>
    <xf numFmtId="0" fontId="3" fillId="0" borderId="8" xfId="1" applyFont="1" applyFill="1" applyBorder="1" applyAlignment="1" applyProtection="1">
      <alignment vertical="top" wrapText="1"/>
    </xf>
    <xf numFmtId="0" fontId="3" fillId="0" borderId="7" xfId="1" applyFont="1" applyFill="1" applyBorder="1" applyAlignment="1" applyProtection="1">
      <alignment vertical="top" wrapText="1"/>
    </xf>
    <xf numFmtId="0" fontId="3" fillId="0" borderId="9" xfId="1" applyFont="1" applyFill="1" applyBorder="1" applyAlignment="1" applyProtection="1">
      <alignment vertical="top" wrapText="1"/>
    </xf>
    <xf numFmtId="2" fontId="3" fillId="2" borderId="3" xfId="1" applyNumberFormat="1" applyFont="1" applyFill="1" applyBorder="1" applyAlignment="1" applyProtection="1">
      <alignment horizontal="right" vertical="center" wrapText="1"/>
    </xf>
    <xf numFmtId="2" fontId="3" fillId="2" borderId="6" xfId="1" applyNumberFormat="1" applyFont="1" applyFill="1" applyBorder="1" applyAlignment="1" applyProtection="1">
      <alignment horizontal="right" vertical="center" wrapText="1"/>
    </xf>
    <xf numFmtId="0" fontId="3" fillId="0" borderId="0" xfId="1" applyFont="1" applyFill="1" applyAlignment="1" applyProtection="1">
      <alignment vertical="top" wrapText="1"/>
    </xf>
    <xf numFmtId="2" fontId="3" fillId="2" borderId="10" xfId="1" applyNumberFormat="1" applyFont="1" applyFill="1" applyBorder="1" applyAlignment="1" applyProtection="1">
      <alignment horizontal="right" vertical="center" wrapText="1"/>
    </xf>
    <xf numFmtId="2" fontId="3" fillId="2" borderId="11" xfId="1" applyNumberFormat="1" applyFont="1" applyFill="1" applyBorder="1" applyAlignment="1" applyProtection="1">
      <alignment horizontal="right" vertical="center" wrapText="1"/>
    </xf>
    <xf numFmtId="2" fontId="3" fillId="2" borderId="12" xfId="1" applyNumberFormat="1" applyFont="1" applyFill="1" applyBorder="1" applyAlignment="1" applyProtection="1">
      <alignment horizontal="right" vertical="center" wrapText="1"/>
    </xf>
    <xf numFmtId="0" fontId="3" fillId="0" borderId="12" xfId="1" applyFont="1" applyFill="1" applyBorder="1" applyAlignment="1" applyProtection="1">
      <alignment horizontal="center" vertical="top" wrapText="1"/>
    </xf>
    <xf numFmtId="0" fontId="3" fillId="0" borderId="12" xfId="1" applyFont="1" applyFill="1" applyBorder="1" applyAlignment="1" applyProtection="1">
      <alignment vertical="top" wrapText="1"/>
    </xf>
    <xf numFmtId="0" fontId="3" fillId="0" borderId="10" xfId="1" applyFont="1" applyFill="1" applyBorder="1" applyAlignment="1" applyProtection="1">
      <alignment vertical="top" wrapText="1"/>
    </xf>
    <xf numFmtId="0" fontId="3" fillId="0" borderId="11" xfId="1" applyFont="1" applyFill="1" applyBorder="1" applyAlignment="1" applyProtection="1">
      <alignment vertical="top" wrapText="1"/>
    </xf>
    <xf numFmtId="0" fontId="3" fillId="0" borderId="3" xfId="1" applyFont="1" applyFill="1" applyBorder="1" applyAlignment="1" applyProtection="1">
      <alignment horizontal="center" vertical="top" wrapText="1"/>
    </xf>
    <xf numFmtId="0" fontId="3" fillId="0" borderId="13" xfId="1" applyFont="1" applyFill="1" applyBorder="1" applyAlignment="1" applyProtection="1">
      <alignment horizontal="center" vertical="top" wrapText="1"/>
    </xf>
    <xf numFmtId="0" fontId="3" fillId="0" borderId="1" xfId="1" applyFont="1" applyFill="1" applyBorder="1" applyAlignment="1" applyProtection="1">
      <alignment vertical="top" wrapText="1"/>
    </xf>
    <xf numFmtId="2" fontId="3" fillId="2" borderId="13" xfId="1" applyNumberFormat="1" applyFont="1" applyFill="1" applyBorder="1" applyAlignment="1" applyProtection="1">
      <alignment horizontal="right" vertical="center" wrapText="1"/>
    </xf>
    <xf numFmtId="2" fontId="3" fillId="2" borderId="1" xfId="1" applyNumberFormat="1" applyFont="1" applyFill="1" applyBorder="1" applyAlignment="1" applyProtection="1">
      <alignment horizontal="right" vertical="center" wrapText="1"/>
    </xf>
    <xf numFmtId="2" fontId="3" fillId="2" borderId="14" xfId="1" applyNumberFormat="1" applyFont="1" applyFill="1" applyBorder="1" applyAlignment="1" applyProtection="1">
      <alignment horizontal="right" vertical="center" wrapText="1"/>
    </xf>
    <xf numFmtId="0" fontId="3" fillId="0" borderId="14" xfId="1" applyFont="1" applyFill="1" applyBorder="1" applyAlignment="1" applyProtection="1">
      <alignment horizontal="center" vertical="top" wrapText="1"/>
    </xf>
    <xf numFmtId="0" fontId="3" fillId="0" borderId="13" xfId="1" applyFont="1" applyFill="1" applyBorder="1" applyAlignment="1" applyProtection="1">
      <alignment vertical="top" wrapText="1"/>
    </xf>
    <xf numFmtId="2" fontId="3" fillId="0" borderId="14" xfId="1" applyNumberFormat="1" applyFont="1" applyFill="1" applyBorder="1" applyAlignment="1" applyProtection="1">
      <alignment horizontal="right" vertical="center" wrapText="1"/>
    </xf>
    <xf numFmtId="2" fontId="3" fillId="0" borderId="1" xfId="1" applyNumberFormat="1" applyFont="1" applyFill="1" applyBorder="1" applyAlignment="1" applyProtection="1">
      <alignment horizontal="right" vertical="center" wrapText="1"/>
    </xf>
    <xf numFmtId="164" fontId="3" fillId="3" borderId="4" xfId="1" applyNumberFormat="1" applyFont="1" applyFill="1" applyBorder="1" applyAlignment="1" applyProtection="1">
      <alignment horizontal="right" vertical="center" wrapText="1"/>
    </xf>
    <xf numFmtId="2" fontId="3" fillId="2" borderId="5" xfId="1" applyNumberFormat="1" applyFont="1" applyFill="1" applyBorder="1" applyAlignment="1" applyProtection="1">
      <alignment horizontal="right" vertical="center" wrapText="1"/>
    </xf>
    <xf numFmtId="2" fontId="3" fillId="2" borderId="2" xfId="1" applyNumberFormat="1" applyFont="1" applyFill="1" applyBorder="1" applyAlignment="1" applyProtection="1">
      <alignment horizontal="right" vertical="center" wrapText="1"/>
    </xf>
    <xf numFmtId="0" fontId="3" fillId="0" borderId="14" xfId="1" applyFont="1" applyFill="1" applyBorder="1" applyAlignment="1" applyProtection="1">
      <alignment vertical="top" wrapText="1"/>
    </xf>
    <xf numFmtId="2" fontId="3" fillId="0" borderId="3" xfId="1" applyNumberFormat="1" applyFont="1" applyFill="1" applyBorder="1" applyAlignment="1" applyProtection="1">
      <alignment horizontal="right" vertical="center" wrapText="1"/>
    </xf>
    <xf numFmtId="0" fontId="3" fillId="0" borderId="15" xfId="1" applyFont="1" applyFill="1" applyBorder="1" applyAlignment="1" applyProtection="1">
      <alignment vertical="top" wrapText="1"/>
    </xf>
    <xf numFmtId="0" fontId="8" fillId="0" borderId="5" xfId="1" applyFont="1" applyFill="1" applyBorder="1" applyAlignment="1" applyProtection="1">
      <alignment vertical="top" wrapText="1"/>
    </xf>
    <xf numFmtId="0" fontId="8" fillId="0" borderId="4" xfId="1" applyFont="1" applyFill="1" applyBorder="1" applyAlignment="1" applyProtection="1">
      <alignment horizontal="center" vertical="top" wrapText="1"/>
    </xf>
    <xf numFmtId="0" fontId="8" fillId="0" borderId="4" xfId="1" applyFont="1" applyFill="1" applyBorder="1" applyAlignment="1" applyProtection="1">
      <alignment vertical="top" wrapText="1"/>
    </xf>
    <xf numFmtId="0" fontId="8" fillId="0" borderId="3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vertical="top" wrapText="1"/>
    </xf>
    <xf numFmtId="0" fontId="9" fillId="0" borderId="4" xfId="1" applyFont="1" applyFill="1" applyBorder="1" applyAlignment="1" applyProtection="1">
      <alignment horizontal="center" vertical="top" wrapText="1"/>
    </xf>
    <xf numFmtId="0" fontId="9" fillId="0" borderId="4" xfId="1" applyFont="1" applyFill="1" applyBorder="1" applyAlignment="1" applyProtection="1">
      <alignment vertical="top" wrapText="1"/>
    </xf>
    <xf numFmtId="0" fontId="3" fillId="0" borderId="2" xfId="1" applyFont="1" applyFill="1" applyBorder="1" applyAlignment="1" applyProtection="1">
      <alignment vertical="top" wrapText="1"/>
    </xf>
    <xf numFmtId="2" fontId="3" fillId="0" borderId="13" xfId="1" applyNumberFormat="1" applyFont="1" applyFill="1" applyBorder="1" applyAlignment="1" applyProtection="1">
      <alignment horizontal="right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2" fontId="3" fillId="2" borderId="15" xfId="1" applyNumberFormat="1" applyFont="1" applyFill="1" applyBorder="1" applyAlignment="1" applyProtection="1">
      <alignment horizontal="right" vertical="center" wrapText="1"/>
    </xf>
    <xf numFmtId="0" fontId="3" fillId="0" borderId="5" xfId="1" applyFont="1" applyFill="1" applyBorder="1" applyAlignment="1" applyProtection="1">
      <alignment vertical="center" wrapText="1"/>
    </xf>
    <xf numFmtId="164" fontId="3" fillId="4" borderId="12" xfId="1" applyNumberFormat="1" applyFont="1" applyFill="1" applyBorder="1" applyAlignment="1" applyProtection="1">
      <alignment horizontal="right" vertical="center" wrapText="1"/>
    </xf>
    <xf numFmtId="2" fontId="3" fillId="2" borderId="8" xfId="1" applyNumberFormat="1" applyFont="1" applyFill="1" applyBorder="1" applyAlignment="1" applyProtection="1">
      <alignment horizontal="right" vertical="center" wrapText="1"/>
    </xf>
    <xf numFmtId="2" fontId="3" fillId="2" borderId="7" xfId="1" applyNumberFormat="1" applyFont="1" applyFill="1" applyBorder="1" applyAlignment="1" applyProtection="1">
      <alignment horizontal="right" vertical="center" wrapText="1"/>
    </xf>
    <xf numFmtId="2" fontId="3" fillId="2" borderId="9" xfId="1" applyNumberFormat="1" applyFont="1" applyFill="1" applyBorder="1" applyAlignment="1" applyProtection="1">
      <alignment horizontal="right" vertical="center" wrapText="1"/>
    </xf>
    <xf numFmtId="2" fontId="3" fillId="0" borderId="12" xfId="1" applyNumberFormat="1" applyFont="1" applyFill="1" applyBorder="1" applyAlignment="1" applyProtection="1">
      <alignment horizontal="right" vertical="center" wrapText="1"/>
    </xf>
    <xf numFmtId="2" fontId="3" fillId="0" borderId="6" xfId="1" applyNumberFormat="1" applyFont="1" applyFill="1" applyBorder="1" applyAlignment="1" applyProtection="1">
      <alignment horizontal="right" vertical="center" wrapText="1"/>
    </xf>
    <xf numFmtId="2" fontId="3" fillId="0" borderId="2" xfId="1" applyNumberFormat="1" applyFont="1" applyFill="1" applyBorder="1" applyAlignment="1" applyProtection="1">
      <alignment horizontal="right" vertical="center" wrapText="1"/>
    </xf>
    <xf numFmtId="0" fontId="11" fillId="0" borderId="0" xfId="1" applyFont="1" applyFill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center" vertical="top" wrapText="1"/>
    </xf>
    <xf numFmtId="0" fontId="3" fillId="0" borderId="2" xfId="1" applyFont="1" applyFill="1" applyBorder="1" applyAlignment="1" applyProtection="1">
      <alignment horizontal="center" vertical="top" wrapText="1"/>
    </xf>
    <xf numFmtId="0" fontId="8" fillId="0" borderId="2" xfId="1" applyFont="1" applyFill="1" applyBorder="1" applyAlignment="1" applyProtection="1">
      <alignment vertical="center" wrapText="1"/>
    </xf>
    <xf numFmtId="0" fontId="8" fillId="0" borderId="12" xfId="1" applyFont="1" applyFill="1" applyBorder="1" applyAlignment="1" applyProtection="1">
      <alignment horizontal="center" vertical="top" wrapText="1"/>
    </xf>
    <xf numFmtId="0" fontId="8" fillId="0" borderId="12" xfId="1" applyFont="1" applyFill="1" applyBorder="1" applyAlignment="1" applyProtection="1">
      <alignment vertical="top" wrapText="1"/>
    </xf>
    <xf numFmtId="0" fontId="8" fillId="0" borderId="10" xfId="1" applyFont="1" applyFill="1" applyBorder="1" applyAlignment="1" applyProtection="1">
      <alignment vertical="top" wrapText="1"/>
    </xf>
    <xf numFmtId="0" fontId="8" fillId="0" borderId="6" xfId="1" applyFont="1" applyFill="1" applyBorder="1" applyAlignment="1" applyProtection="1">
      <alignment vertical="top" wrapText="1"/>
    </xf>
    <xf numFmtId="0" fontId="8" fillId="0" borderId="5" xfId="1" applyFont="1" applyFill="1" applyBorder="1" applyAlignment="1" applyProtection="1">
      <alignment vertical="center" wrapText="1"/>
    </xf>
    <xf numFmtId="1" fontId="3" fillId="0" borderId="3" xfId="1" applyNumberFormat="1" applyFont="1" applyFill="1" applyBorder="1" applyAlignment="1" applyProtection="1">
      <alignment horizontal="right" vertical="center" wrapText="1"/>
    </xf>
    <xf numFmtId="2" fontId="3" fillId="0" borderId="10" xfId="1" applyNumberFormat="1" applyFont="1" applyFill="1" applyBorder="1" applyAlignment="1" applyProtection="1">
      <alignment horizontal="right" vertical="center" wrapText="1"/>
    </xf>
    <xf numFmtId="2" fontId="3" fillId="0" borderId="15" xfId="1" applyNumberFormat="1" applyFont="1" applyFill="1" applyBorder="1" applyAlignment="1" applyProtection="1">
      <alignment horizontal="right" vertical="center" wrapText="1"/>
    </xf>
    <xf numFmtId="0" fontId="8" fillId="0" borderId="2" xfId="1" applyFont="1" applyFill="1" applyBorder="1" applyAlignment="1" applyProtection="1">
      <alignment vertical="top" wrapText="1"/>
    </xf>
    <xf numFmtId="0" fontId="3" fillId="0" borderId="10" xfId="1" applyFont="1" applyFill="1" applyBorder="1" applyAlignment="1" applyProtection="1">
      <alignment horizontal="center" vertical="top" wrapText="1"/>
    </xf>
    <xf numFmtId="2" fontId="3" fillId="2" borderId="3" xfId="1" applyNumberFormat="1" applyFont="1" applyFill="1" applyBorder="1" applyAlignment="1" applyProtection="1">
      <alignment horizontal="right" vertical="center"/>
    </xf>
    <xf numFmtId="2" fontId="3" fillId="2" borderId="6" xfId="1" applyNumberFormat="1" applyFont="1" applyFill="1" applyBorder="1" applyAlignment="1" applyProtection="1">
      <alignment horizontal="right" vertical="center"/>
    </xf>
    <xf numFmtId="0" fontId="3" fillId="0" borderId="7" xfId="1" applyFont="1" applyFill="1" applyBorder="1" applyAlignment="1" applyProtection="1">
      <alignment horizontal="center" vertical="top" wrapText="1"/>
    </xf>
    <xf numFmtId="0" fontId="8" fillId="0" borderId="3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horizontal="justify" vertical="center"/>
    </xf>
    <xf numFmtId="0" fontId="3" fillId="0" borderId="0" xfId="1" applyFont="1" applyFill="1" applyAlignment="1" applyProtection="1">
      <alignment vertical="top"/>
    </xf>
    <xf numFmtId="0" fontId="8" fillId="0" borderId="10" xfId="1" applyFont="1" applyFill="1" applyBorder="1" applyAlignment="1" applyProtection="1">
      <alignment vertical="center" wrapText="1"/>
    </xf>
    <xf numFmtId="0" fontId="8" fillId="0" borderId="11" xfId="1" applyFont="1" applyFill="1" applyBorder="1" applyAlignment="1" applyProtection="1">
      <alignment vertical="center" wrapText="1"/>
    </xf>
    <xf numFmtId="0" fontId="3" fillId="0" borderId="5" xfId="1" applyFont="1" applyFill="1" applyBorder="1" applyAlignment="1" applyProtection="1">
      <alignment horizontal="left" vertical="top" wrapText="1"/>
    </xf>
    <xf numFmtId="1" fontId="3" fillId="0" borderId="4" xfId="1" applyNumberFormat="1" applyFont="1" applyFill="1" applyBorder="1" applyAlignment="1" applyProtection="1">
      <alignment horizontal="center" vertical="top" wrapText="1"/>
    </xf>
    <xf numFmtId="1" fontId="13" fillId="0" borderId="12" xfId="1" applyNumberFormat="1" applyFont="1" applyFill="1" applyBorder="1" applyAlignment="1" applyProtection="1">
      <alignment horizontal="center" vertical="center" wrapText="1"/>
    </xf>
    <xf numFmtId="49" fontId="13" fillId="0" borderId="3" xfId="1" applyNumberFormat="1" applyFont="1" applyFill="1" applyBorder="1" applyAlignment="1" applyProtection="1">
      <alignment horizontal="center" vertical="center" wrapText="1"/>
    </xf>
    <xf numFmtId="49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49" fontId="15" fillId="0" borderId="12" xfId="1" applyNumberFormat="1" applyFont="1" applyFill="1" applyBorder="1" applyAlignment="1" applyProtection="1">
      <alignment horizontal="center" vertical="center" wrapText="1"/>
    </xf>
    <xf numFmtId="49" fontId="15" fillId="0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/>
    </xf>
    <xf numFmtId="164" fontId="6" fillId="0" borderId="2" xfId="1" applyNumberFormat="1" applyFont="1" applyFill="1" applyBorder="1" applyAlignment="1" applyProtection="1">
      <alignment horizontal="right"/>
    </xf>
    <xf numFmtId="0" fontId="5" fillId="0" borderId="2" xfId="1" applyFont="1" applyFill="1" applyBorder="1" applyAlignment="1" applyProtection="1">
      <alignment horizontal="center"/>
    </xf>
    <xf numFmtId="0" fontId="18" fillId="0" borderId="0" xfId="1" applyFont="1" applyFill="1" applyAlignment="1" applyProtection="1">
      <alignment horizontal="center" vertical="center" wrapText="1"/>
    </xf>
    <xf numFmtId="3" fontId="3" fillId="0" borderId="3" xfId="1" applyNumberFormat="1" applyFont="1" applyFill="1" applyBorder="1" applyAlignment="1" applyProtection="1">
      <alignment horizontal="left"/>
    </xf>
    <xf numFmtId="3" fontId="3" fillId="0" borderId="4" xfId="1" applyNumberFormat="1" applyFont="1" applyFill="1" applyBorder="1" applyAlignment="1" applyProtection="1">
      <alignment horizontal="left"/>
    </xf>
    <xf numFmtId="3" fontId="3" fillId="0" borderId="10" xfId="1" applyNumberFormat="1" applyFont="1" applyFill="1" applyBorder="1" applyAlignment="1" applyProtection="1">
      <alignment horizontal="left"/>
      <protection locked="0"/>
    </xf>
    <xf numFmtId="3" fontId="3" fillId="0" borderId="3" xfId="1" applyNumberFormat="1" applyFont="1" applyFill="1" applyBorder="1" applyProtection="1"/>
    <xf numFmtId="0" fontId="6" fillId="0" borderId="1" xfId="1" applyFont="1" applyFill="1" applyBorder="1" applyAlignment="1" applyProtection="1">
      <alignment horizontal="right"/>
    </xf>
    <xf numFmtId="0" fontId="6" fillId="0" borderId="8" xfId="1" applyFont="1" applyFill="1" applyBorder="1" applyAlignment="1" applyProtection="1">
      <alignment horizontal="right"/>
    </xf>
    <xf numFmtId="3" fontId="3" fillId="0" borderId="13" xfId="1" applyNumberFormat="1" applyFont="1" applyFill="1" applyBorder="1" applyProtection="1"/>
    <xf numFmtId="0" fontId="6" fillId="0" borderId="0" xfId="1" applyFont="1" applyFill="1" applyAlignment="1" applyProtection="1">
      <alignment horizontal="right"/>
    </xf>
    <xf numFmtId="1" fontId="3" fillId="0" borderId="3" xfId="1" applyNumberFormat="1" applyFont="1" applyFill="1" applyBorder="1" applyProtection="1"/>
    <xf numFmtId="164" fontId="6" fillId="0" borderId="0" xfId="1" applyNumberFormat="1" applyFont="1" applyFill="1" applyAlignment="1" applyProtection="1">
      <alignment horizontal="right"/>
    </xf>
    <xf numFmtId="0" fontId="19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>
      <alignment horizontal="center"/>
    </xf>
    <xf numFmtId="0" fontId="6" fillId="0" borderId="0" xfId="1" applyFont="1" applyFill="1" applyProtection="1"/>
    <xf numFmtId="0" fontId="6" fillId="0" borderId="0" xfId="1" applyFont="1" applyFill="1" applyAlignment="1" applyProtection="1">
      <alignment horizontal="left"/>
    </xf>
    <xf numFmtId="164" fontId="6" fillId="0" borderId="0" xfId="1" applyNumberFormat="1" applyFont="1" applyFill="1" applyAlignment="1" applyProtection="1">
      <alignment horizontal="left"/>
    </xf>
    <xf numFmtId="0" fontId="13" fillId="0" borderId="0" xfId="1" applyFont="1" applyFill="1" applyAlignment="1" applyProtection="1">
      <alignment horizontal="center" wrapText="1"/>
    </xf>
    <xf numFmtId="0" fontId="5" fillId="0" borderId="0" xfId="1" applyFont="1" applyFill="1" applyAlignment="1" applyProtection="1">
      <alignment wrapText="1"/>
    </xf>
    <xf numFmtId="164" fontId="13" fillId="0" borderId="0" xfId="1" applyNumberFormat="1" applyFont="1" applyFill="1" applyAlignment="1" applyProtection="1">
      <alignment horizontal="left" vertical="center"/>
    </xf>
    <xf numFmtId="164" fontId="13" fillId="0" borderId="0" xfId="1" applyNumberFormat="1" applyFont="1" applyFill="1" applyAlignment="1" applyProtection="1">
      <alignment horizontal="left" vertical="center" wrapText="1"/>
    </xf>
    <xf numFmtId="0" fontId="21" fillId="0" borderId="0" xfId="1" applyFont="1" applyFill="1" applyProtection="1"/>
    <xf numFmtId="0" fontId="6" fillId="0" borderId="0" xfId="1" applyFont="1" applyFill="1" applyAlignment="1" applyProtection="1">
      <alignment horizontal="center" vertical="top"/>
    </xf>
    <xf numFmtId="0" fontId="2" fillId="0" borderId="0" xfId="1" applyFill="1" applyAlignment="1" applyProtection="1">
      <alignment wrapText="1"/>
    </xf>
    <xf numFmtId="0" fontId="23" fillId="0" borderId="0" xfId="1" applyFont="1" applyFill="1" applyAlignment="1" applyProtection="1">
      <alignment horizontal="center" vertical="center"/>
    </xf>
    <xf numFmtId="0" fontId="24" fillId="0" borderId="0" xfId="1" applyFont="1" applyFill="1" applyProtection="1"/>
    <xf numFmtId="0" fontId="6" fillId="0" borderId="0" xfId="1" applyFont="1" applyFill="1" applyAlignment="1" applyProtection="1">
      <alignment vertical="center"/>
    </xf>
    <xf numFmtId="0" fontId="13" fillId="0" borderId="0" xfId="1" applyFont="1" applyFill="1" applyProtection="1"/>
    <xf numFmtId="0" fontId="13" fillId="0" borderId="0" xfId="1" applyFont="1" applyFill="1" applyAlignment="1" applyProtection="1">
      <alignment vertical="center"/>
    </xf>
    <xf numFmtId="164" fontId="13" fillId="0" borderId="0" xfId="1" applyNumberFormat="1" applyFont="1" applyFill="1" applyAlignment="1" applyProtection="1">
      <alignment horizontal="right" vertical="center"/>
    </xf>
    <xf numFmtId="0" fontId="2" fillId="0" borderId="0" xfId="1" applyFill="1" applyAlignment="1" applyProtection="1">
      <alignment vertical="center"/>
    </xf>
    <xf numFmtId="0" fontId="13" fillId="0" borderId="0" xfId="1" applyFont="1" applyFill="1" applyAlignment="1" applyProtection="1">
      <alignment horizontal="right" vertical="center"/>
    </xf>
    <xf numFmtId="0" fontId="1" fillId="0" borderId="0" xfId="2"/>
    <xf numFmtId="0" fontId="25" fillId="0" borderId="0" xfId="3" applyAlignment="1">
      <alignment horizontal="left"/>
    </xf>
    <xf numFmtId="0" fontId="25" fillId="0" borderId="0" xfId="3"/>
    <xf numFmtId="0" fontId="25" fillId="0" borderId="0" xfId="3" applyAlignment="1">
      <alignment horizontal="center"/>
    </xf>
    <xf numFmtId="0" fontId="25" fillId="0" borderId="21" xfId="3" applyBorder="1" applyAlignment="1">
      <alignment horizontal="center"/>
    </xf>
    <xf numFmtId="0" fontId="25" fillId="5" borderId="21" xfId="3" applyFill="1" applyBorder="1" applyAlignment="1">
      <alignment horizontal="center"/>
    </xf>
    <xf numFmtId="0" fontId="27" fillId="0" borderId="24" xfId="3" applyFont="1" applyBorder="1" applyAlignment="1">
      <alignment horizontal="center"/>
    </xf>
    <xf numFmtId="0" fontId="25" fillId="0" borderId="19" xfId="3" applyBorder="1"/>
    <xf numFmtId="0" fontId="25" fillId="0" borderId="17" xfId="3" applyBorder="1"/>
    <xf numFmtId="0" fontId="25" fillId="0" borderId="20" xfId="3" applyBorder="1"/>
    <xf numFmtId="0" fontId="27" fillId="0" borderId="0" xfId="3" applyFont="1"/>
    <xf numFmtId="0" fontId="25" fillId="0" borderId="28" xfId="3" applyBorder="1"/>
    <xf numFmtId="0" fontId="27" fillId="0" borderId="29" xfId="3" applyFont="1" applyBorder="1"/>
    <xf numFmtId="0" fontId="25" fillId="0" borderId="29" xfId="3" applyBorder="1"/>
    <xf numFmtId="0" fontId="27" fillId="0" borderId="21" xfId="3" applyFont="1" applyBorder="1" applyAlignment="1">
      <alignment horizontal="center"/>
    </xf>
    <xf numFmtId="0" fontId="25" fillId="0" borderId="22" xfId="3" applyBorder="1"/>
    <xf numFmtId="0" fontId="27" fillId="0" borderId="23" xfId="3" applyFont="1" applyBorder="1"/>
    <xf numFmtId="0" fontId="25" fillId="0" borderId="16" xfId="3" applyBorder="1"/>
    <xf numFmtId="0" fontId="25" fillId="0" borderId="23" xfId="3" applyBorder="1"/>
    <xf numFmtId="0" fontId="26" fillId="0" borderId="0" xfId="3" applyFont="1" applyAlignment="1">
      <alignment horizontal="right"/>
    </xf>
    <xf numFmtId="0" fontId="28" fillId="0" borderId="0" xfId="3" applyFont="1" applyAlignment="1">
      <alignment horizontal="center"/>
    </xf>
    <xf numFmtId="0" fontId="29" fillId="0" borderId="0" xfId="3" applyFont="1" applyAlignment="1">
      <alignment horizontal="center"/>
    </xf>
    <xf numFmtId="0" fontId="27" fillId="0" borderId="0" xfId="3" applyFont="1" applyAlignment="1">
      <alignment horizontal="left"/>
    </xf>
    <xf numFmtId="0" fontId="31" fillId="0" borderId="0" xfId="4" applyFont="1"/>
    <xf numFmtId="0" fontId="25" fillId="0" borderId="0" xfId="4"/>
    <xf numFmtId="2" fontId="25" fillId="6" borderId="30" xfId="4" applyNumberFormat="1" applyFill="1" applyBorder="1"/>
    <xf numFmtId="0" fontId="31" fillId="0" borderId="30" xfId="4" applyFont="1" applyBorder="1" applyAlignment="1">
      <alignment horizontal="left"/>
    </xf>
    <xf numFmtId="0" fontId="31" fillId="0" borderId="30" xfId="4" applyFont="1" applyBorder="1" applyAlignment="1">
      <alignment horizontal="right"/>
    </xf>
    <xf numFmtId="0" fontId="25" fillId="0" borderId="30" xfId="4" applyBorder="1"/>
    <xf numFmtId="0" fontId="25" fillId="6" borderId="30" xfId="4" applyFill="1" applyBorder="1"/>
    <xf numFmtId="0" fontId="32" fillId="0" borderId="30" xfId="4" applyFont="1" applyBorder="1"/>
    <xf numFmtId="0" fontId="29" fillId="0" borderId="30" xfId="4" applyFont="1" applyBorder="1"/>
    <xf numFmtId="0" fontId="34" fillId="0" borderId="30" xfId="5" applyFont="1" applyBorder="1" applyAlignment="1">
      <alignment vertical="top" wrapText="1"/>
    </xf>
    <xf numFmtId="0" fontId="27" fillId="0" borderId="0" xfId="4" applyFont="1"/>
    <xf numFmtId="0" fontId="25" fillId="0" borderId="17" xfId="4" applyBorder="1"/>
    <xf numFmtId="0" fontId="35" fillId="0" borderId="0" xfId="6" applyFont="1"/>
    <xf numFmtId="0" fontId="36" fillId="0" borderId="0" xfId="6" applyFont="1"/>
    <xf numFmtId="0" fontId="33" fillId="0" borderId="0" xfId="7"/>
    <xf numFmtId="0" fontId="38" fillId="0" borderId="0" xfId="8" applyFont="1" applyAlignment="1">
      <alignment horizontal="center" vertical="top"/>
    </xf>
    <xf numFmtId="0" fontId="38" fillId="0" borderId="0" xfId="6" applyFont="1" applyAlignment="1">
      <alignment vertical="top"/>
    </xf>
    <xf numFmtId="0" fontId="38" fillId="0" borderId="0" xfId="8" applyFont="1" applyAlignment="1">
      <alignment vertical="top"/>
    </xf>
    <xf numFmtId="0" fontId="39" fillId="0" borderId="0" xfId="8" applyFont="1" applyAlignment="1">
      <alignment horizontal="center" vertical="top"/>
    </xf>
    <xf numFmtId="0" fontId="39" fillId="0" borderId="0" xfId="6" applyFont="1" applyAlignment="1">
      <alignment horizontal="center" vertical="top"/>
    </xf>
    <xf numFmtId="0" fontId="39" fillId="0" borderId="0" xfId="8" applyFont="1" applyAlignment="1">
      <alignment horizontal="center" vertical="top" wrapText="1"/>
    </xf>
    <xf numFmtId="0" fontId="38" fillId="0" borderId="0" xfId="8" applyFont="1" applyAlignment="1">
      <alignment horizontal="center"/>
    </xf>
    <xf numFmtId="0" fontId="38" fillId="0" borderId="0" xfId="6" applyFont="1"/>
    <xf numFmtId="0" fontId="38" fillId="0" borderId="0" xfId="8" applyFont="1"/>
    <xf numFmtId="0" fontId="39" fillId="0" borderId="0" xfId="8" applyFont="1"/>
    <xf numFmtId="0" fontId="39" fillId="0" borderId="0" xfId="6" applyFont="1"/>
    <xf numFmtId="0" fontId="39" fillId="0" borderId="17" xfId="6" applyFont="1" applyBorder="1"/>
    <xf numFmtId="0" fontId="39" fillId="0" borderId="17" xfId="8" applyFont="1" applyBorder="1" applyAlignment="1">
      <alignment horizontal="center"/>
    </xf>
    <xf numFmtId="0" fontId="38" fillId="0" borderId="0" xfId="6" applyFont="1" applyAlignment="1">
      <alignment horizontal="center"/>
    </xf>
    <xf numFmtId="0" fontId="39" fillId="0" borderId="0" xfId="6" applyFont="1" applyAlignment="1">
      <alignment horizontal="center"/>
    </xf>
    <xf numFmtId="0" fontId="39" fillId="0" borderId="0" xfId="8" applyFont="1" applyAlignment="1">
      <alignment vertical="top"/>
    </xf>
    <xf numFmtId="0" fontId="39" fillId="0" borderId="0" xfId="8" applyFont="1" applyAlignment="1">
      <alignment vertical="top" wrapText="1"/>
    </xf>
    <xf numFmtId="0" fontId="38" fillId="0" borderId="17" xfId="8" applyFont="1" applyBorder="1" applyAlignment="1">
      <alignment horizontal="center"/>
    </xf>
    <xf numFmtId="2" fontId="40" fillId="0" borderId="30" xfId="6" applyNumberFormat="1" applyFont="1" applyBorder="1" applyAlignment="1">
      <alignment horizontal="center"/>
    </xf>
    <xf numFmtId="0" fontId="39" fillId="0" borderId="30" xfId="6" applyFont="1" applyBorder="1"/>
    <xf numFmtId="0" fontId="41" fillId="0" borderId="30" xfId="6" applyFont="1" applyBorder="1"/>
    <xf numFmtId="0" fontId="41" fillId="0" borderId="30" xfId="6" applyFont="1" applyBorder="1" applyAlignment="1">
      <alignment horizontal="center"/>
    </xf>
    <xf numFmtId="0" fontId="41" fillId="0" borderId="30" xfId="6" quotePrefix="1" applyFont="1" applyBorder="1" applyAlignment="1">
      <alignment horizontal="center"/>
    </xf>
    <xf numFmtId="0" fontId="41" fillId="0" borderId="30" xfId="6" applyFont="1" applyBorder="1" applyAlignment="1">
      <alignment horizontal="center" vertical="center"/>
    </xf>
    <xf numFmtId="2" fontId="41" fillId="0" borderId="30" xfId="6" applyNumberFormat="1" applyFont="1" applyBorder="1"/>
    <xf numFmtId="2" fontId="41" fillId="0" borderId="30" xfId="6" applyNumberFormat="1" applyFont="1" applyBorder="1" applyAlignment="1">
      <alignment horizontal="center"/>
    </xf>
    <xf numFmtId="2" fontId="39" fillId="0" borderId="30" xfId="6" applyNumberFormat="1" applyFont="1" applyBorder="1"/>
    <xf numFmtId="2" fontId="39" fillId="0" borderId="30" xfId="6" applyNumberFormat="1" applyFont="1" applyBorder="1" applyAlignment="1">
      <alignment horizontal="center"/>
    </xf>
    <xf numFmtId="2" fontId="39" fillId="0" borderId="30" xfId="6" quotePrefix="1" applyNumberFormat="1" applyFont="1" applyBorder="1" applyAlignment="1">
      <alignment horizontal="center"/>
    </xf>
    <xf numFmtId="0" fontId="40" fillId="0" borderId="30" xfId="6" applyFont="1" applyBorder="1" applyAlignment="1">
      <alignment horizontal="center" vertical="center"/>
    </xf>
    <xf numFmtId="0" fontId="42" fillId="0" borderId="30" xfId="6" applyFont="1" applyBorder="1" applyAlignment="1">
      <alignment horizontal="center" vertical="center" wrapText="1"/>
    </xf>
    <xf numFmtId="0" fontId="29" fillId="0" borderId="19" xfId="6" applyFont="1" applyBorder="1" applyAlignment="1">
      <alignment wrapText="1"/>
    </xf>
    <xf numFmtId="0" fontId="29" fillId="0" borderId="17" xfId="6" applyFont="1" applyBorder="1" applyAlignment="1">
      <alignment wrapText="1"/>
    </xf>
    <xf numFmtId="0" fontId="29" fillId="0" borderId="20" xfId="6" applyFont="1" applyBorder="1" applyAlignment="1">
      <alignment wrapText="1"/>
    </xf>
    <xf numFmtId="0" fontId="39" fillId="0" borderId="0" xfId="6" applyFont="1" applyAlignment="1">
      <alignment horizontal="right"/>
    </xf>
    <xf numFmtId="0" fontId="44" fillId="0" borderId="0" xfId="6" applyFont="1"/>
    <xf numFmtId="0" fontId="40" fillId="0" borderId="0" xfId="6" applyFont="1"/>
    <xf numFmtId="14" fontId="43" fillId="0" borderId="0" xfId="6" applyNumberFormat="1" applyFont="1"/>
    <xf numFmtId="0" fontId="40" fillId="0" borderId="0" xfId="6" applyFont="1" applyAlignment="1">
      <alignment wrapText="1"/>
    </xf>
    <xf numFmtId="0" fontId="39" fillId="0" borderId="0" xfId="6" applyFont="1" applyAlignment="1">
      <alignment horizontal="left" wrapText="1"/>
    </xf>
    <xf numFmtId="0" fontId="35" fillId="0" borderId="17" xfId="6" applyFont="1" applyBorder="1"/>
    <xf numFmtId="0" fontId="45" fillId="0" borderId="17" xfId="6" applyFont="1" applyBorder="1"/>
    <xf numFmtId="0" fontId="43" fillId="0" borderId="0" xfId="6" applyFont="1"/>
    <xf numFmtId="0" fontId="43" fillId="0" borderId="0" xfId="6" applyFont="1" applyAlignment="1">
      <alignment horizontal="center"/>
    </xf>
    <xf numFmtId="0" fontId="39" fillId="0" borderId="0" xfId="6" applyFont="1" applyAlignment="1">
      <alignment wrapText="1"/>
    </xf>
    <xf numFmtId="0" fontId="31" fillId="0" borderId="30" xfId="4" applyFont="1" applyBorder="1" applyAlignment="1">
      <alignment horizontal="center" wrapText="1"/>
    </xf>
    <xf numFmtId="0" fontId="31" fillId="0" borderId="30" xfId="4" applyFont="1" applyBorder="1"/>
    <xf numFmtId="0" fontId="31" fillId="0" borderId="30" xfId="4" applyFont="1" applyBorder="1" applyAlignment="1">
      <alignment horizontal="center"/>
    </xf>
    <xf numFmtId="0" fontId="46" fillId="0" borderId="0" xfId="9"/>
    <xf numFmtId="0" fontId="47" fillId="0" borderId="0" xfId="9" applyFont="1"/>
    <xf numFmtId="2" fontId="47" fillId="0" borderId="0" xfId="9" applyNumberFormat="1" applyFont="1" applyAlignment="1">
      <alignment horizontal="right" vertical="center"/>
    </xf>
    <xf numFmtId="49" fontId="47" fillId="0" borderId="0" xfId="9" applyNumberFormat="1" applyFont="1" applyAlignment="1">
      <alignment horizontal="center" vertical="center"/>
    </xf>
    <xf numFmtId="0" fontId="46" fillId="0" borderId="0" xfId="9" applyAlignment="1">
      <alignment horizontal="right" vertical="center"/>
    </xf>
    <xf numFmtId="0" fontId="47" fillId="0" borderId="0" xfId="9" applyFont="1" applyAlignment="1">
      <alignment horizontal="center" vertical="center" wrapText="1"/>
    </xf>
    <xf numFmtId="2" fontId="49" fillId="0" borderId="32" xfId="9" applyNumberFormat="1" applyFont="1" applyBorder="1" applyAlignment="1">
      <alignment horizontal="right" vertical="center"/>
    </xf>
    <xf numFmtId="49" fontId="49" fillId="0" borderId="32" xfId="9" applyNumberFormat="1" applyFont="1" applyBorder="1" applyAlignment="1">
      <alignment horizontal="center" vertical="center"/>
    </xf>
    <xf numFmtId="0" fontId="50" fillId="0" borderId="32" xfId="9" applyFont="1" applyBorder="1" applyAlignment="1">
      <alignment horizontal="right" vertical="center"/>
    </xf>
    <xf numFmtId="0" fontId="47" fillId="0" borderId="32" xfId="9" applyFont="1" applyBorder="1" applyAlignment="1">
      <alignment horizontal="center" vertical="center" wrapText="1"/>
    </xf>
    <xf numFmtId="2" fontId="47" fillId="0" borderId="32" xfId="9" applyNumberFormat="1" applyFont="1" applyBorder="1" applyAlignment="1">
      <alignment horizontal="right" vertical="center"/>
    </xf>
    <xf numFmtId="49" fontId="47" fillId="0" borderId="32" xfId="9" applyNumberFormat="1" applyFont="1" applyBorder="1" applyAlignment="1">
      <alignment horizontal="center" vertical="center"/>
    </xf>
    <xf numFmtId="0" fontId="46" fillId="0" borderId="32" xfId="9" applyBorder="1" applyAlignment="1">
      <alignment horizontal="right" vertical="center"/>
    </xf>
    <xf numFmtId="0" fontId="49" fillId="7" borderId="32" xfId="9" applyFont="1" applyFill="1" applyBorder="1" applyAlignment="1">
      <alignment horizontal="center" vertical="center"/>
    </xf>
    <xf numFmtId="0" fontId="49" fillId="7" borderId="32" xfId="9" applyFont="1" applyFill="1" applyBorder="1" applyAlignment="1">
      <alignment horizontal="center" vertical="center" wrapText="1"/>
    </xf>
    <xf numFmtId="0" fontId="47" fillId="0" borderId="0" xfId="9" applyFont="1" applyAlignment="1">
      <alignment vertical="center" wrapText="1"/>
    </xf>
    <xf numFmtId="14" fontId="49" fillId="0" borderId="0" xfId="9" applyNumberFormat="1" applyFont="1" applyAlignment="1">
      <alignment vertical="center" wrapText="1"/>
    </xf>
    <xf numFmtId="0" fontId="41" fillId="0" borderId="0" xfId="10" applyFont="1"/>
    <xf numFmtId="0" fontId="41" fillId="0" borderId="0" xfId="10" applyFont="1" applyProtection="1">
      <protection locked="0"/>
    </xf>
    <xf numFmtId="0" fontId="39" fillId="0" borderId="0" xfId="10" applyFont="1" applyAlignment="1" applyProtection="1">
      <alignment horizontal="center"/>
      <protection locked="0"/>
    </xf>
    <xf numFmtId="0" fontId="53" fillId="0" borderId="0" xfId="10" applyFont="1" applyAlignment="1" applyProtection="1">
      <alignment horizontal="center"/>
      <protection locked="0"/>
    </xf>
    <xf numFmtId="0" fontId="53" fillId="0" borderId="0" xfId="10" applyFont="1" applyProtection="1">
      <protection locked="0"/>
    </xf>
    <xf numFmtId="0" fontId="39" fillId="0" borderId="0" xfId="10" applyFont="1" applyAlignment="1" applyProtection="1">
      <alignment wrapText="1"/>
      <protection locked="0"/>
    </xf>
    <xf numFmtId="0" fontId="41" fillId="0" borderId="17" xfId="10" applyFont="1" applyBorder="1" applyProtection="1">
      <protection locked="0"/>
    </xf>
    <xf numFmtId="0" fontId="39" fillId="0" borderId="0" xfId="10" applyFont="1" applyProtection="1">
      <protection locked="0"/>
    </xf>
    <xf numFmtId="4" fontId="37" fillId="8" borderId="37" xfId="10" applyNumberFormat="1" applyFont="1" applyFill="1" applyBorder="1" applyAlignment="1">
      <alignment horizontal="right" wrapText="1"/>
    </xf>
    <xf numFmtId="0" fontId="41" fillId="8" borderId="38" xfId="10" applyFont="1" applyFill="1" applyBorder="1"/>
    <xf numFmtId="0" fontId="41" fillId="8" borderId="39" xfId="10" applyFont="1" applyFill="1" applyBorder="1"/>
    <xf numFmtId="0" fontId="41" fillId="8" borderId="37" xfId="10" applyFont="1" applyFill="1" applyBorder="1"/>
    <xf numFmtId="0" fontId="55" fillId="8" borderId="40" xfId="10" applyFont="1" applyFill="1" applyBorder="1" applyAlignment="1" applyProtection="1">
      <alignment horizontal="left" wrapText="1"/>
      <protection locked="0"/>
    </xf>
    <xf numFmtId="4" fontId="37" fillId="8" borderId="41" xfId="10" applyNumberFormat="1" applyFont="1" applyFill="1" applyBorder="1" applyAlignment="1">
      <alignment horizontal="right" wrapText="1"/>
    </xf>
    <xf numFmtId="0" fontId="41" fillId="8" borderId="30" xfId="10" applyFont="1" applyFill="1" applyBorder="1"/>
    <xf numFmtId="0" fontId="41" fillId="8" borderId="42" xfId="10" applyFont="1" applyFill="1" applyBorder="1"/>
    <xf numFmtId="0" fontId="41" fillId="8" borderId="41" xfId="10" applyFont="1" applyFill="1" applyBorder="1"/>
    <xf numFmtId="0" fontId="41" fillId="8" borderId="43" xfId="10" applyFont="1" applyFill="1" applyBorder="1"/>
    <xf numFmtId="0" fontId="55" fillId="8" borderId="43" xfId="10" applyFont="1" applyFill="1" applyBorder="1" applyAlignment="1" applyProtection="1">
      <alignment horizontal="left" wrapText="1"/>
      <protection locked="0"/>
    </xf>
    <xf numFmtId="4" fontId="37" fillId="8" borderId="44" xfId="10" applyNumberFormat="1" applyFont="1" applyFill="1" applyBorder="1" applyAlignment="1">
      <alignment horizontal="right" wrapText="1"/>
    </xf>
    <xf numFmtId="0" fontId="41" fillId="8" borderId="18" xfId="10" applyFont="1" applyFill="1" applyBorder="1"/>
    <xf numFmtId="0" fontId="41" fillId="8" borderId="45" xfId="10" applyFont="1" applyFill="1" applyBorder="1"/>
    <xf numFmtId="0" fontId="41" fillId="8" borderId="44" xfId="10" applyFont="1" applyFill="1" applyBorder="1"/>
    <xf numFmtId="0" fontId="41" fillId="8" borderId="46" xfId="10" applyFont="1" applyFill="1" applyBorder="1"/>
    <xf numFmtId="4" fontId="37" fillId="0" borderId="37" xfId="10" applyNumberFormat="1" applyFont="1" applyFill="1" applyBorder="1" applyAlignment="1">
      <alignment horizontal="right" wrapText="1"/>
    </xf>
    <xf numFmtId="0" fontId="56" fillId="8" borderId="38" xfId="10" applyFont="1" applyFill="1" applyBorder="1" applyAlignment="1">
      <alignment horizontal="right" wrapText="1"/>
    </xf>
    <xf numFmtId="0" fontId="56" fillId="8" borderId="39" xfId="10" applyFont="1" applyFill="1" applyBorder="1" applyAlignment="1">
      <alignment horizontal="right" wrapText="1"/>
    </xf>
    <xf numFmtId="0" fontId="56" fillId="8" borderId="37" xfId="10" applyFont="1" applyFill="1" applyBorder="1" applyAlignment="1">
      <alignment horizontal="right" wrapText="1"/>
    </xf>
    <xf numFmtId="0" fontId="57" fillId="8" borderId="40" xfId="10" applyFont="1" applyFill="1" applyBorder="1" applyAlignment="1">
      <alignment horizontal="left" wrapText="1"/>
    </xf>
    <xf numFmtId="4" fontId="37" fillId="0" borderId="47" xfId="10" applyNumberFormat="1" applyFont="1" applyFill="1" applyBorder="1" applyAlignment="1">
      <alignment horizontal="right" wrapText="1"/>
    </xf>
    <xf numFmtId="0" fontId="56" fillId="8" borderId="48" xfId="10" applyFont="1" applyFill="1" applyBorder="1" applyAlignment="1">
      <alignment horizontal="right" wrapText="1"/>
    </xf>
    <xf numFmtId="0" fontId="56" fillId="8" borderId="49" xfId="10" applyFont="1" applyFill="1" applyBorder="1" applyAlignment="1">
      <alignment horizontal="right" wrapText="1"/>
    </xf>
    <xf numFmtId="0" fontId="56" fillId="8" borderId="47" xfId="10" applyFont="1" applyFill="1" applyBorder="1" applyAlignment="1">
      <alignment horizontal="right" wrapText="1"/>
    </xf>
    <xf numFmtId="0" fontId="56" fillId="8" borderId="50" xfId="10" applyFont="1" applyFill="1" applyBorder="1" applyAlignment="1">
      <alignment horizontal="left" wrapText="1"/>
    </xf>
    <xf numFmtId="4" fontId="37" fillId="8" borderId="51" xfId="10" applyNumberFormat="1" applyFont="1" applyFill="1" applyBorder="1" applyAlignment="1">
      <alignment horizontal="right" wrapText="1"/>
    </xf>
    <xf numFmtId="0" fontId="37" fillId="0" borderId="23" xfId="10" applyFont="1" applyBorder="1" applyAlignment="1" applyProtection="1">
      <alignment horizontal="right" wrapText="1"/>
      <protection locked="0"/>
    </xf>
    <xf numFmtId="0" fontId="37" fillId="0" borderId="21" xfId="10" applyFont="1" applyBorder="1" applyAlignment="1" applyProtection="1">
      <alignment horizontal="right" wrapText="1"/>
      <protection locked="0"/>
    </xf>
    <xf numFmtId="0" fontId="37" fillId="0" borderId="52" xfId="10" applyFont="1" applyBorder="1" applyAlignment="1">
      <alignment horizontal="right" wrapText="1"/>
    </xf>
    <xf numFmtId="0" fontId="58" fillId="0" borderId="21" xfId="10" applyFont="1" applyBorder="1" applyAlignment="1" applyProtection="1">
      <alignment horizontal="right" wrapText="1"/>
      <protection locked="0"/>
    </xf>
    <xf numFmtId="0" fontId="37" fillId="0" borderId="52" xfId="10" applyFont="1" applyBorder="1" applyAlignment="1" applyProtection="1">
      <alignment horizontal="right" wrapText="1"/>
      <protection locked="0"/>
    </xf>
    <xf numFmtId="0" fontId="37" fillId="0" borderId="53" xfId="10" applyFont="1" applyBorder="1" applyAlignment="1" applyProtection="1">
      <alignment horizontal="right" wrapText="1"/>
      <protection locked="0"/>
    </xf>
    <xf numFmtId="0" fontId="59" fillId="0" borderId="54" xfId="10" applyFont="1" applyBorder="1" applyAlignment="1">
      <alignment horizontal="left" wrapText="1"/>
    </xf>
    <xf numFmtId="0" fontId="37" fillId="0" borderId="26" xfId="10" applyFont="1" applyBorder="1" applyAlignment="1" applyProtection="1">
      <alignment horizontal="right" wrapText="1"/>
      <protection locked="0"/>
    </xf>
    <xf numFmtId="0" fontId="37" fillId="0" borderId="30" xfId="10" applyFont="1" applyBorder="1" applyAlignment="1" applyProtection="1">
      <alignment horizontal="right" wrapText="1"/>
      <protection locked="0"/>
    </xf>
    <xf numFmtId="0" fontId="37" fillId="0" borderId="42" xfId="10" applyFont="1" applyBorder="1" applyAlignment="1">
      <alignment horizontal="right" wrapText="1"/>
    </xf>
    <xf numFmtId="0" fontId="58" fillId="0" borderId="30" xfId="10" applyFont="1" applyBorder="1" applyAlignment="1" applyProtection="1">
      <alignment horizontal="right" wrapText="1"/>
      <protection locked="0"/>
    </xf>
    <xf numFmtId="0" fontId="37" fillId="0" borderId="55" xfId="10" applyFont="1" applyBorder="1" applyAlignment="1" applyProtection="1">
      <alignment horizontal="right" wrapText="1"/>
      <protection locked="0"/>
    </xf>
    <xf numFmtId="0" fontId="37" fillId="0" borderId="42" xfId="10" applyFont="1" applyBorder="1" applyAlignment="1" applyProtection="1">
      <alignment horizontal="right" wrapText="1"/>
      <protection locked="0"/>
    </xf>
    <xf numFmtId="0" fontId="37" fillId="0" borderId="43" xfId="10" applyFont="1" applyBorder="1" applyAlignment="1" applyProtection="1">
      <alignment horizontal="left" wrapText="1"/>
      <protection locked="0"/>
    </xf>
    <xf numFmtId="0" fontId="55" fillId="0" borderId="43" xfId="10" applyFont="1" applyBorder="1" applyAlignment="1" applyProtection="1">
      <alignment horizontal="left" wrapText="1"/>
      <protection locked="0"/>
    </xf>
    <xf numFmtId="0" fontId="58" fillId="0" borderId="43" xfId="10" applyFont="1" applyBorder="1" applyAlignment="1" applyProtection="1">
      <alignment horizontal="left" wrapText="1"/>
      <protection locked="0"/>
    </xf>
    <xf numFmtId="0" fontId="60" fillId="0" borderId="30" xfId="10" applyFont="1" applyBorder="1" applyAlignment="1" applyProtection="1">
      <alignment horizontal="right" wrapText="1"/>
      <protection locked="0"/>
    </xf>
    <xf numFmtId="0" fontId="61" fillId="0" borderId="43" xfId="10" applyFont="1" applyBorder="1" applyAlignment="1" applyProtection="1">
      <alignment horizontal="left" wrapText="1"/>
      <protection locked="0"/>
    </xf>
    <xf numFmtId="0" fontId="37" fillId="0" borderId="26" xfId="10" applyFont="1" applyBorder="1" applyAlignment="1">
      <alignment horizontal="right" wrapText="1"/>
    </xf>
    <xf numFmtId="0" fontId="37" fillId="0" borderId="30" xfId="10" applyFont="1" applyBorder="1" applyAlignment="1">
      <alignment horizontal="right" wrapText="1"/>
    </xf>
    <xf numFmtId="0" fontId="37" fillId="0" borderId="55" xfId="10" applyFont="1" applyBorder="1" applyAlignment="1">
      <alignment horizontal="right" wrapText="1"/>
    </xf>
    <xf numFmtId="0" fontId="62" fillId="0" borderId="43" xfId="10" applyFont="1" applyBorder="1" applyAlignment="1">
      <alignment horizontal="left" wrapText="1"/>
    </xf>
    <xf numFmtId="0" fontId="37" fillId="0" borderId="43" xfId="10" applyFont="1" applyBorder="1" applyAlignment="1">
      <alignment horizontal="left" wrapText="1"/>
    </xf>
    <xf numFmtId="0" fontId="37" fillId="0" borderId="56" xfId="10" applyFont="1" applyBorder="1" applyAlignment="1">
      <alignment horizontal="right" wrapText="1"/>
    </xf>
    <xf numFmtId="0" fontId="42" fillId="0" borderId="43" xfId="10" applyFont="1" applyBorder="1" applyAlignment="1">
      <alignment wrapText="1"/>
    </xf>
    <xf numFmtId="0" fontId="42" fillId="0" borderId="41" xfId="10" applyFont="1" applyBorder="1" applyAlignment="1">
      <alignment horizontal="center" wrapText="1"/>
    </xf>
    <xf numFmtId="0" fontId="42" fillId="0" borderId="26" xfId="10" applyFont="1" applyBorder="1" applyAlignment="1">
      <alignment horizontal="center" wrapText="1"/>
    </xf>
    <xf numFmtId="0" fontId="42" fillId="0" borderId="56" xfId="10" applyFont="1" applyBorder="1" applyAlignment="1">
      <alignment horizontal="center" wrapText="1"/>
    </xf>
    <xf numFmtId="0" fontId="42" fillId="0" borderId="55" xfId="10" applyFont="1" applyBorder="1" applyAlignment="1">
      <alignment horizontal="center" wrapText="1"/>
    </xf>
    <xf numFmtId="0" fontId="42" fillId="0" borderId="30" xfId="10" applyFont="1" applyBorder="1" applyAlignment="1">
      <alignment horizontal="center" wrapText="1"/>
    </xf>
    <xf numFmtId="0" fontId="42" fillId="0" borderId="42" xfId="10" applyFont="1" applyBorder="1" applyAlignment="1">
      <alignment horizontal="center" wrapText="1"/>
    </xf>
    <xf numFmtId="0" fontId="42" fillId="0" borderId="43" xfId="10" applyFont="1" applyBorder="1" applyAlignment="1">
      <alignment horizontal="center" wrapText="1"/>
    </xf>
    <xf numFmtId="0" fontId="42" fillId="0" borderId="55" xfId="10" applyFont="1" applyBorder="1" applyAlignment="1" applyProtection="1">
      <alignment horizontal="center" vertical="center" wrapText="1"/>
      <protection locked="0"/>
    </xf>
    <xf numFmtId="0" fontId="42" fillId="0" borderId="30" xfId="10" applyFont="1" applyBorder="1" applyAlignment="1" applyProtection="1">
      <alignment horizontal="center" vertical="center" wrapText="1"/>
      <protection locked="0"/>
    </xf>
    <xf numFmtId="0" fontId="42" fillId="0" borderId="26" xfId="10" applyFont="1" applyBorder="1" applyAlignment="1" applyProtection="1">
      <alignment horizontal="center" vertical="center" wrapText="1"/>
      <protection locked="0"/>
    </xf>
    <xf numFmtId="0" fontId="42" fillId="0" borderId="42" xfId="10" applyFont="1" applyBorder="1" applyAlignment="1" applyProtection="1">
      <alignment horizontal="center" vertical="center" wrapText="1"/>
      <protection locked="0"/>
    </xf>
    <xf numFmtId="0" fontId="39" fillId="0" borderId="0" xfId="10" applyFont="1" applyAlignment="1">
      <alignment horizontal="center" vertical="center" wrapText="1"/>
    </xf>
    <xf numFmtId="0" fontId="39" fillId="0" borderId="0" xfId="10" applyFont="1" applyAlignment="1">
      <alignment vertical="center" wrapText="1"/>
    </xf>
    <xf numFmtId="164" fontId="65" fillId="0" borderId="0" xfId="11" applyNumberFormat="1" applyFont="1" applyProtection="1">
      <protection locked="0"/>
    </xf>
    <xf numFmtId="164" fontId="66" fillId="0" borderId="0" xfId="11" applyNumberFormat="1" applyFont="1" applyAlignment="1" applyProtection="1">
      <alignment horizontal="center"/>
      <protection locked="0"/>
    </xf>
    <xf numFmtId="164" fontId="66" fillId="0" borderId="0" xfId="11" applyNumberFormat="1" applyFont="1" applyProtection="1">
      <protection locked="0"/>
    </xf>
    <xf numFmtId="0" fontId="41" fillId="0" borderId="0" xfId="12" applyFont="1" applyProtection="1">
      <protection locked="0"/>
    </xf>
    <xf numFmtId="0" fontId="42" fillId="0" borderId="0" xfId="12" applyFont="1" applyAlignment="1" applyProtection="1">
      <alignment horizontal="center" vertical="center"/>
      <protection locked="0"/>
    </xf>
    <xf numFmtId="0" fontId="41" fillId="0" borderId="0" xfId="12" applyFont="1" applyAlignment="1" applyProtection="1">
      <alignment vertical="center" wrapText="1"/>
      <protection locked="0"/>
    </xf>
    <xf numFmtId="1" fontId="58" fillId="0" borderId="30" xfId="10" applyNumberFormat="1" applyFont="1" applyBorder="1" applyProtection="1">
      <protection locked="0"/>
    </xf>
    <xf numFmtId="0" fontId="39" fillId="0" borderId="30" xfId="10" applyFont="1" applyBorder="1" applyProtection="1">
      <protection locked="0"/>
    </xf>
    <xf numFmtId="164" fontId="66" fillId="0" borderId="0" xfId="11" applyNumberFormat="1" applyFont="1" applyAlignment="1" applyProtection="1">
      <alignment horizontal="left"/>
      <protection locked="0"/>
    </xf>
    <xf numFmtId="0" fontId="39" fillId="0" borderId="0" xfId="10" applyFont="1" applyAlignment="1" applyProtection="1">
      <alignment horizontal="right"/>
      <protection locked="0"/>
    </xf>
    <xf numFmtId="0" fontId="39" fillId="0" borderId="30" xfId="10" applyFont="1" applyBorder="1" applyAlignment="1" applyProtection="1">
      <alignment horizontal="right"/>
      <protection locked="0"/>
    </xf>
    <xf numFmtId="0" fontId="41" fillId="0" borderId="30" xfId="12" applyFont="1" applyBorder="1" applyAlignment="1" applyProtection="1">
      <alignment horizontal="right"/>
      <protection locked="0"/>
    </xf>
    <xf numFmtId="0" fontId="41" fillId="0" borderId="30" xfId="12" applyFont="1" applyBorder="1" applyAlignment="1" applyProtection="1">
      <alignment vertical="center" wrapText="1"/>
      <protection locked="0"/>
    </xf>
    <xf numFmtId="1" fontId="58" fillId="0" borderId="0" xfId="10" applyNumberFormat="1" applyFont="1" applyProtection="1">
      <protection locked="0"/>
    </xf>
    <xf numFmtId="0" fontId="41" fillId="0" borderId="26" xfId="12" applyFont="1" applyBorder="1" applyAlignment="1" applyProtection="1">
      <alignment horizontal="right"/>
      <protection locked="0"/>
    </xf>
    <xf numFmtId="0" fontId="39" fillId="0" borderId="17" xfId="10" applyFont="1" applyBorder="1" applyAlignment="1" applyProtection="1">
      <alignment horizontal="left"/>
      <protection locked="0"/>
    </xf>
    <xf numFmtId="0" fontId="39" fillId="0" borderId="30" xfId="10" applyFont="1" applyBorder="1" applyAlignment="1" applyProtection="1">
      <alignment horizontal="center"/>
      <protection locked="0"/>
    </xf>
    <xf numFmtId="0" fontId="41" fillId="0" borderId="26" xfId="12" applyFont="1" applyBorder="1" applyAlignment="1" applyProtection="1">
      <alignment horizontal="center" vertical="center"/>
      <protection locked="0"/>
    </xf>
    <xf numFmtId="0" fontId="41" fillId="0" borderId="30" xfId="12" applyFont="1" applyBorder="1" applyProtection="1">
      <protection locked="0"/>
    </xf>
    <xf numFmtId="164" fontId="67" fillId="0" borderId="0" xfId="11" applyNumberFormat="1" applyFont="1" applyAlignment="1" applyProtection="1">
      <alignment horizontal="center"/>
      <protection locked="0"/>
    </xf>
    <xf numFmtId="0" fontId="42" fillId="0" borderId="0" xfId="10" applyFont="1" applyProtection="1">
      <protection locked="0"/>
    </xf>
    <xf numFmtId="0" fontId="42" fillId="0" borderId="29" xfId="10" applyFont="1" applyBorder="1" applyProtection="1">
      <protection locked="0"/>
    </xf>
    <xf numFmtId="0" fontId="63" fillId="0" borderId="30" xfId="10" applyFont="1" applyBorder="1" applyAlignment="1" applyProtection="1">
      <alignment vertical="top"/>
      <protection locked="0"/>
    </xf>
    <xf numFmtId="0" fontId="63" fillId="0" borderId="26" xfId="13" applyFont="1" applyBorder="1" applyAlignment="1" applyProtection="1">
      <alignment horizontal="center" vertical="top" wrapText="1"/>
      <protection locked="0"/>
    </xf>
    <xf numFmtId="0" fontId="63" fillId="0" borderId="30" xfId="12" applyFont="1" applyBorder="1" applyAlignment="1" applyProtection="1">
      <alignment horizontal="center" vertical="top" wrapText="1"/>
      <protection locked="0"/>
    </xf>
    <xf numFmtId="0" fontId="69" fillId="0" borderId="30" xfId="13" applyFont="1" applyBorder="1" applyAlignment="1" applyProtection="1">
      <alignment horizontal="center" vertical="center" wrapText="1"/>
      <protection locked="0"/>
    </xf>
    <xf numFmtId="0" fontId="70" fillId="0" borderId="30" xfId="10" applyFont="1" applyBorder="1" applyProtection="1">
      <protection locked="0"/>
    </xf>
    <xf numFmtId="0" fontId="70" fillId="0" borderId="26" xfId="10" applyFont="1" applyBorder="1" applyProtection="1">
      <protection locked="0"/>
    </xf>
    <xf numFmtId="0" fontId="41" fillId="0" borderId="0" xfId="10" applyFont="1" applyAlignment="1" applyProtection="1">
      <alignment horizontal="center"/>
      <protection locked="0"/>
    </xf>
    <xf numFmtId="0" fontId="39" fillId="0" borderId="0" xfId="10" applyFont="1" applyAlignment="1" applyProtection="1">
      <alignment horizontal="left"/>
      <protection locked="0"/>
    </xf>
    <xf numFmtId="0" fontId="71" fillId="0" borderId="0" xfId="14" applyFont="1" applyAlignment="1" applyProtection="1">
      <alignment horizontal="center" vertical="center" wrapText="1"/>
      <protection locked="0"/>
    </xf>
    <xf numFmtId="0" fontId="69" fillId="0" borderId="0" xfId="10" applyFont="1" applyProtection="1">
      <protection locked="0"/>
    </xf>
    <xf numFmtId="0" fontId="41" fillId="0" borderId="0" xfId="10" applyFont="1" applyAlignment="1">
      <alignment wrapText="1"/>
    </xf>
    <xf numFmtId="0" fontId="41" fillId="0" borderId="0" xfId="10" applyFont="1" applyAlignment="1" applyProtection="1">
      <alignment wrapText="1"/>
      <protection locked="0"/>
    </xf>
    <xf numFmtId="0" fontId="65" fillId="0" borderId="0" xfId="14" applyFont="1" applyProtection="1">
      <protection locked="0"/>
    </xf>
    <xf numFmtId="4" fontId="37" fillId="8" borderId="47" xfId="10" applyNumberFormat="1" applyFont="1" applyFill="1" applyBorder="1" applyAlignment="1">
      <alignment horizontal="right" wrapText="1"/>
    </xf>
    <xf numFmtId="2" fontId="25" fillId="0" borderId="0" xfId="3" applyNumberFormat="1"/>
    <xf numFmtId="0" fontId="47" fillId="0" borderId="0" xfId="9" applyFont="1" applyAlignment="1">
      <alignment horizontal="left" vertical="center" wrapText="1"/>
    </xf>
    <xf numFmtId="0" fontId="47" fillId="0" borderId="32" xfId="9" applyFont="1" applyBorder="1" applyAlignment="1">
      <alignment horizontal="left" vertical="center" wrapText="1"/>
    </xf>
    <xf numFmtId="0" fontId="73" fillId="0" borderId="0" xfId="1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horizontal="center"/>
    </xf>
    <xf numFmtId="0" fontId="74" fillId="0" borderId="0" xfId="1" applyFont="1" applyFill="1" applyProtection="1"/>
    <xf numFmtId="0" fontId="13" fillId="0" borderId="63" xfId="1" applyFont="1" applyFill="1" applyBorder="1" applyAlignment="1" applyProtection="1">
      <alignment horizontal="right" vertical="top"/>
    </xf>
    <xf numFmtId="0" fontId="13" fillId="0" borderId="63" xfId="1" applyFont="1" applyFill="1" applyBorder="1" applyAlignment="1" applyProtection="1">
      <alignment horizontal="center" vertical="top"/>
    </xf>
    <xf numFmtId="0" fontId="75" fillId="0" borderId="0" xfId="1" applyFont="1" applyFill="1" applyAlignment="1" applyProtection="1">
      <alignment horizontal="center" vertical="center" wrapText="1"/>
    </xf>
    <xf numFmtId="0" fontId="73" fillId="0" borderId="0" xfId="1" applyFont="1" applyFill="1" applyAlignment="1" applyProtection="1">
      <alignment horizontal="right" vertical="center"/>
    </xf>
    <xf numFmtId="0" fontId="73" fillId="0" borderId="0" xfId="1" applyFont="1" applyFill="1" applyAlignment="1" applyProtection="1">
      <alignment horizontal="left" vertical="center"/>
    </xf>
    <xf numFmtId="0" fontId="74" fillId="0" borderId="0" xfId="1" applyFont="1" applyFill="1" applyAlignment="1" applyProtection="1">
      <alignment horizontal="center" vertical="center" wrapText="1"/>
    </xf>
    <xf numFmtId="0" fontId="74" fillId="0" borderId="64" xfId="1" applyFont="1" applyFill="1" applyBorder="1" applyAlignment="1" applyProtection="1">
      <alignment horizontal="left" vertical="center"/>
    </xf>
    <xf numFmtId="0" fontId="76" fillId="0" borderId="0" xfId="1" applyFont="1" applyFill="1" applyProtection="1"/>
    <xf numFmtId="0" fontId="76" fillId="0" borderId="0" xfId="1" applyFont="1" applyFill="1" applyAlignment="1" applyProtection="1">
      <alignment vertical="top"/>
    </xf>
    <xf numFmtId="0" fontId="74" fillId="0" borderId="0" xfId="1" applyFont="1" applyFill="1" applyAlignment="1" applyProtection="1">
      <alignment vertical="center"/>
    </xf>
    <xf numFmtId="0" fontId="76" fillId="0" borderId="0" xfId="1" applyFont="1" applyFill="1" applyAlignment="1" applyProtection="1">
      <alignment vertical="center"/>
    </xf>
    <xf numFmtId="0" fontId="13" fillId="0" borderId="63" xfId="1" applyFont="1" applyFill="1" applyBorder="1" applyAlignment="1" applyProtection="1">
      <alignment horizontal="right" vertical="center"/>
    </xf>
    <xf numFmtId="0" fontId="74" fillId="0" borderId="64" xfId="1" applyFont="1" applyFill="1" applyBorder="1" applyAlignment="1" applyProtection="1">
      <alignment horizontal="left"/>
    </xf>
    <xf numFmtId="0" fontId="74" fillId="0" borderId="0" xfId="1" applyFont="1" applyFill="1" applyAlignment="1" applyProtection="1">
      <alignment vertical="top"/>
    </xf>
    <xf numFmtId="0" fontId="17" fillId="0" borderId="0" xfId="1" applyFont="1" applyFill="1" applyAlignment="1" applyProtection="1">
      <alignment horizontal="center" vertical="center" wrapText="1"/>
    </xf>
    <xf numFmtId="164" fontId="74" fillId="0" borderId="1" xfId="1" applyNumberFormat="1" applyFont="1" applyFill="1" applyBorder="1" applyAlignment="1" applyProtection="1">
      <alignment horizontal="right" vertical="center"/>
    </xf>
    <xf numFmtId="0" fontId="74" fillId="0" borderId="0" xfId="1" applyFont="1" applyFill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top" wrapText="1"/>
    </xf>
    <xf numFmtId="0" fontId="74" fillId="0" borderId="0" xfId="1" applyFont="1" applyFill="1" applyAlignment="1" applyProtection="1">
      <alignment horizontal="center" vertical="top"/>
    </xf>
    <xf numFmtId="0" fontId="17" fillId="0" borderId="0" xfId="1" applyFont="1" applyFill="1" applyProtection="1"/>
    <xf numFmtId="2" fontId="17" fillId="0" borderId="3" xfId="1" applyNumberFormat="1" applyFont="1" applyFill="1" applyBorder="1" applyAlignment="1" applyProtection="1">
      <alignment horizontal="right" vertical="center"/>
    </xf>
    <xf numFmtId="0" fontId="17" fillId="0" borderId="3" xfId="1" applyFont="1" applyFill="1" applyBorder="1" applyAlignment="1" applyProtection="1">
      <alignment horizontal="center" vertical="center"/>
    </xf>
    <xf numFmtId="0" fontId="17" fillId="0" borderId="3" xfId="1" applyFont="1" applyFill="1" applyBorder="1" applyAlignment="1" applyProtection="1">
      <alignment vertical="center" wrapText="1"/>
    </xf>
    <xf numFmtId="0" fontId="17" fillId="0" borderId="3" xfId="1" applyFont="1" applyFill="1" applyBorder="1" applyAlignment="1" applyProtection="1">
      <alignment horizontal="center" vertical="top"/>
    </xf>
    <xf numFmtId="0" fontId="17" fillId="0" borderId="3" xfId="1" applyFont="1" applyFill="1" applyBorder="1" applyAlignment="1" applyProtection="1">
      <alignment vertical="top" wrapText="1"/>
    </xf>
    <xf numFmtId="1" fontId="17" fillId="0" borderId="3" xfId="1" applyNumberFormat="1" applyFont="1" applyFill="1" applyBorder="1" applyAlignment="1" applyProtection="1">
      <alignment horizontal="center" vertical="top" wrapText="1"/>
    </xf>
    <xf numFmtId="2" fontId="74" fillId="0" borderId="3" xfId="1" applyNumberFormat="1" applyFont="1" applyFill="1" applyBorder="1" applyAlignment="1" applyProtection="1">
      <alignment horizontal="right" vertical="center"/>
    </xf>
    <xf numFmtId="0" fontId="74" fillId="0" borderId="3" xfId="1" applyFont="1" applyFill="1" applyBorder="1" applyAlignment="1" applyProtection="1">
      <alignment horizontal="center" vertical="center"/>
    </xf>
    <xf numFmtId="0" fontId="74" fillId="0" borderId="3" xfId="1" applyFont="1" applyFill="1" applyBorder="1" applyAlignment="1" applyProtection="1">
      <alignment vertical="top" wrapText="1"/>
    </xf>
    <xf numFmtId="1" fontId="74" fillId="0" borderId="3" xfId="1" applyNumberFormat="1" applyFont="1" applyFill="1" applyBorder="1" applyAlignment="1" applyProtection="1">
      <alignment horizontal="center" vertical="top" wrapText="1"/>
    </xf>
    <xf numFmtId="0" fontId="74" fillId="0" borderId="3" xfId="1" applyFont="1" applyFill="1" applyBorder="1" applyAlignment="1" applyProtection="1">
      <alignment vertical="center" wrapText="1"/>
    </xf>
    <xf numFmtId="1" fontId="17" fillId="0" borderId="3" xfId="1" applyNumberFormat="1" applyFont="1" applyFill="1" applyBorder="1" applyAlignment="1" applyProtection="1">
      <alignment horizontal="center" vertical="top"/>
    </xf>
    <xf numFmtId="0" fontId="74" fillId="0" borderId="3" xfId="1" applyFont="1" applyFill="1" applyBorder="1" applyAlignment="1" applyProtection="1">
      <alignment horizontal="center" vertical="top"/>
    </xf>
    <xf numFmtId="0" fontId="74" fillId="9" borderId="3" xfId="1" applyFont="1" applyFill="1" applyBorder="1" applyAlignment="1" applyProtection="1">
      <alignment vertical="center" wrapText="1"/>
    </xf>
    <xf numFmtId="2" fontId="17" fillId="9" borderId="3" xfId="1" applyNumberFormat="1" applyFont="1" applyFill="1" applyBorder="1" applyAlignment="1" applyProtection="1">
      <alignment horizontal="right" vertical="center"/>
    </xf>
    <xf numFmtId="0" fontId="17" fillId="0" borderId="3" xfId="1" applyFont="1" applyFill="1" applyBorder="1" applyAlignment="1" applyProtection="1">
      <alignment vertical="center"/>
    </xf>
    <xf numFmtId="0" fontId="17" fillId="0" borderId="3" xfId="1" applyFont="1" applyFill="1" applyBorder="1" applyAlignment="1" applyProtection="1">
      <alignment horizontal="center" vertical="center" wrapText="1"/>
    </xf>
    <xf numFmtId="0" fontId="74" fillId="0" borderId="0" xfId="1" applyFont="1" applyFill="1" applyAlignment="1" applyProtection="1">
      <alignment horizontal="right"/>
    </xf>
    <xf numFmtId="0" fontId="75" fillId="0" borderId="0" xfId="1" applyFont="1" applyFill="1" applyProtection="1"/>
    <xf numFmtId="0" fontId="74" fillId="0" borderId="0" xfId="1" applyFont="1" applyFill="1" applyAlignment="1" applyProtection="1">
      <alignment horizontal="center"/>
    </xf>
    <xf numFmtId="0" fontId="74" fillId="0" borderId="2" xfId="1" applyFont="1" applyFill="1" applyBorder="1" applyAlignment="1" applyProtection="1">
      <alignment horizontal="center"/>
    </xf>
    <xf numFmtId="0" fontId="75" fillId="0" borderId="0" xfId="1" applyFont="1" applyFill="1" applyAlignment="1" applyProtection="1">
      <alignment horizontal="right"/>
    </xf>
    <xf numFmtId="0" fontId="75" fillId="0" borderId="3" xfId="1" applyFont="1" applyFill="1" applyBorder="1" applyProtection="1"/>
    <xf numFmtId="164" fontId="74" fillId="0" borderId="0" xfId="1" applyNumberFormat="1" applyFont="1" applyFill="1" applyAlignment="1" applyProtection="1">
      <alignment horizontal="right" vertical="center"/>
    </xf>
    <xf numFmtId="0" fontId="17" fillId="0" borderId="0" xfId="1" applyFont="1" applyFill="1" applyAlignment="1" applyProtection="1">
      <alignment horizontal="center"/>
    </xf>
    <xf numFmtId="164" fontId="74" fillId="0" borderId="0" xfId="1" applyNumberFormat="1" applyFont="1" applyFill="1" applyAlignment="1" applyProtection="1">
      <alignment horizontal="center"/>
    </xf>
    <xf numFmtId="164" fontId="75" fillId="0" borderId="0" xfId="1" applyNumberFormat="1" applyFont="1" applyFill="1" applyAlignment="1" applyProtection="1">
      <alignment vertical="center"/>
    </xf>
    <xf numFmtId="0" fontId="75" fillId="0" borderId="0" xfId="1" applyFont="1" applyFill="1" applyAlignment="1" applyProtection="1">
      <alignment horizontal="right" vertical="center"/>
    </xf>
    <xf numFmtId="0" fontId="74" fillId="0" borderId="0" xfId="1" applyFont="1" applyFill="1" applyAlignment="1" applyProtection="1">
      <alignment horizontal="left"/>
    </xf>
    <xf numFmtId="0" fontId="74" fillId="0" borderId="0" xfId="1" applyFont="1" applyFill="1" applyAlignment="1" applyProtection="1">
      <alignment horizontal="center" wrapText="1"/>
    </xf>
    <xf numFmtId="0" fontId="17" fillId="0" borderId="0" xfId="1" applyFont="1" applyFill="1" applyAlignment="1" applyProtection="1">
      <alignment horizontal="center" wrapText="1"/>
    </xf>
    <xf numFmtId="0" fontId="12" fillId="0" borderId="0" xfId="1" applyFont="1" applyFill="1" applyProtection="1"/>
    <xf numFmtId="0" fontId="73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left"/>
    </xf>
    <xf numFmtId="0" fontId="47" fillId="0" borderId="32" xfId="9" applyFont="1" applyBorder="1" applyAlignment="1">
      <alignment horizontal="left" vertical="center" wrapText="1"/>
    </xf>
    <xf numFmtId="0" fontId="47" fillId="0" borderId="0" xfId="9" applyFont="1" applyAlignment="1">
      <alignment horizontal="left" vertical="center" wrapText="1"/>
    </xf>
    <xf numFmtId="164" fontId="25" fillId="0" borderId="29" xfId="3" applyNumberFormat="1" applyBorder="1"/>
    <xf numFmtId="0" fontId="77" fillId="0" borderId="0" xfId="3" applyFont="1"/>
    <xf numFmtId="2" fontId="39" fillId="0" borderId="0" xfId="3" applyNumberFormat="1" applyFont="1"/>
    <xf numFmtId="0" fontId="39" fillId="0" borderId="0" xfId="3" applyFont="1"/>
    <xf numFmtId="2" fontId="39" fillId="0" borderId="0" xfId="3" applyNumberFormat="1" applyFont="1" applyAlignment="1"/>
    <xf numFmtId="0" fontId="39" fillId="0" borderId="30" xfId="3" applyFont="1" applyBorder="1"/>
    <xf numFmtId="2" fontId="39" fillId="0" borderId="30" xfId="3" applyNumberFormat="1" applyFont="1" applyBorder="1" applyAlignment="1">
      <alignment horizontal="center" vertical="center" wrapText="1"/>
    </xf>
    <xf numFmtId="164" fontId="39" fillId="0" borderId="30" xfId="3" applyNumberFormat="1" applyFont="1" applyBorder="1"/>
    <xf numFmtId="2" fontId="39" fillId="0" borderId="30" xfId="3" applyNumberFormat="1" applyFont="1" applyBorder="1"/>
    <xf numFmtId="0" fontId="39" fillId="0" borderId="30" xfId="3" applyFont="1" applyBorder="1" applyAlignment="1">
      <alignment wrapText="1"/>
    </xf>
    <xf numFmtId="0" fontId="39" fillId="0" borderId="30" xfId="3" applyFont="1" applyBorder="1" applyAlignment="1">
      <alignment horizontal="left" wrapText="1"/>
    </xf>
    <xf numFmtId="2" fontId="39" fillId="0" borderId="0" xfId="3" applyNumberFormat="1" applyFont="1" applyAlignment="1">
      <alignment horizontal="right"/>
    </xf>
    <xf numFmtId="2" fontId="42" fillId="0" borderId="0" xfId="3" applyNumberFormat="1" applyFont="1" applyAlignment="1">
      <alignment horizontal="right"/>
    </xf>
    <xf numFmtId="0" fontId="6" fillId="0" borderId="1" xfId="1" applyFont="1" applyFill="1" applyBorder="1" applyAlignment="1" applyProtection="1">
      <alignment horizontal="center" vertical="top" wrapText="1"/>
    </xf>
    <xf numFmtId="0" fontId="2" fillId="0" borderId="1" xfId="1" applyFill="1" applyBorder="1" applyAlignment="1" applyProtection="1">
      <alignment horizontal="center" wrapText="1"/>
    </xf>
    <xf numFmtId="0" fontId="4" fillId="0" borderId="0" xfId="1" applyFont="1" applyFill="1" applyAlignment="1" applyProtection="1">
      <alignment horizontal="center" vertical="top"/>
    </xf>
    <xf numFmtId="49" fontId="15" fillId="0" borderId="15" xfId="1" applyNumberFormat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4" fillId="0" borderId="11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5" fillId="0" borderId="13" xfId="1" applyFont="1" applyFill="1" applyBorder="1" applyAlignment="1" applyProtection="1">
      <alignment horizontal="center" vertical="center"/>
    </xf>
    <xf numFmtId="0" fontId="14" fillId="0" borderId="10" xfId="1" applyFont="1" applyFill="1" applyBorder="1" applyAlignment="1" applyProtection="1">
      <alignment horizontal="center"/>
    </xf>
    <xf numFmtId="0" fontId="15" fillId="0" borderId="14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 wrapText="1"/>
    </xf>
    <xf numFmtId="0" fontId="17" fillId="0" borderId="4" xfId="1" applyFont="1" applyFill="1" applyBorder="1" applyAlignment="1" applyProtection="1">
      <alignment horizontal="center" wrapText="1"/>
    </xf>
    <xf numFmtId="164" fontId="15" fillId="0" borderId="13" xfId="1" applyNumberFormat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wrapText="1"/>
    </xf>
    <xf numFmtId="164" fontId="15" fillId="0" borderId="14" xfId="1" applyNumberFormat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3" fillId="0" borderId="2" xfId="1" applyFont="1" applyFill="1" applyBorder="1" applyAlignment="1" applyProtection="1">
      <alignment horizontal="left" vertical="top" wrapText="1"/>
    </xf>
    <xf numFmtId="49" fontId="13" fillId="0" borderId="6" xfId="1" applyNumberFormat="1" applyFont="1" applyFill="1" applyBorder="1" applyAlignment="1" applyProtection="1">
      <alignment horizontal="center" vertical="center"/>
    </xf>
    <xf numFmtId="49" fontId="13" fillId="0" borderId="5" xfId="1" applyNumberFormat="1" applyFont="1" applyFill="1" applyBorder="1" applyAlignment="1" applyProtection="1">
      <alignment horizontal="center" vertical="center"/>
    </xf>
    <xf numFmtId="49" fontId="13" fillId="0" borderId="4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center"/>
    </xf>
    <xf numFmtId="0" fontId="6" fillId="0" borderId="0" xfId="1" applyFont="1" applyFill="1" applyProtection="1"/>
    <xf numFmtId="0" fontId="2" fillId="0" borderId="2" xfId="1" applyFill="1" applyBorder="1" applyAlignment="1" applyProtection="1">
      <alignment horizontal="left"/>
    </xf>
    <xf numFmtId="0" fontId="6" fillId="0" borderId="0" xfId="1" applyFont="1" applyFill="1" applyAlignment="1" applyProtection="1">
      <alignment horizontal="center" vertical="top"/>
    </xf>
    <xf numFmtId="0" fontId="21" fillId="0" borderId="0" xfId="1" applyFont="1" applyFill="1" applyProtection="1"/>
    <xf numFmtId="0" fontId="22" fillId="0" borderId="0" xfId="1" applyFont="1" applyFill="1" applyAlignment="1" applyProtection="1">
      <alignment horizontal="center"/>
    </xf>
    <xf numFmtId="0" fontId="20" fillId="0" borderId="0" xfId="1" applyFont="1" applyFill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/>
    </xf>
    <xf numFmtId="0" fontId="74" fillId="0" borderId="3" xfId="1" applyFont="1" applyFill="1" applyBorder="1" applyAlignment="1" applyProtection="1">
      <alignment horizontal="center" vertical="center"/>
    </xf>
    <xf numFmtId="0" fontId="74" fillId="0" borderId="0" xfId="1" applyFont="1" applyFill="1" applyAlignment="1" applyProtection="1">
      <alignment horizontal="center" vertical="center"/>
    </xf>
    <xf numFmtId="0" fontId="74" fillId="0" borderId="0" xfId="1" applyFont="1" applyFill="1" applyProtection="1"/>
    <xf numFmtId="0" fontId="74" fillId="0" borderId="0" xfId="1" applyFont="1" applyFill="1" applyAlignment="1" applyProtection="1">
      <alignment vertical="center"/>
    </xf>
    <xf numFmtId="0" fontId="74" fillId="0" borderId="0" xfId="1" applyFont="1" applyFill="1" applyAlignment="1" applyProtection="1">
      <alignment horizontal="center" vertical="center" wrapText="1"/>
    </xf>
    <xf numFmtId="0" fontId="74" fillId="0" borderId="0" xfId="1" applyFont="1" applyFill="1" applyAlignment="1" applyProtection="1">
      <alignment wrapText="1"/>
    </xf>
    <xf numFmtId="0" fontId="74" fillId="0" borderId="0" xfId="1" applyFont="1" applyFill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17" fillId="0" borderId="3" xfId="1" applyFont="1" applyFill="1" applyBorder="1" applyAlignment="1" applyProtection="1">
      <alignment horizontal="center" vertical="center" wrapText="1"/>
    </xf>
    <xf numFmtId="0" fontId="74" fillId="0" borderId="3" xfId="1" applyFont="1" applyFill="1" applyBorder="1" applyAlignment="1" applyProtection="1">
      <alignment horizontal="center" vertical="center" wrapText="1"/>
    </xf>
    <xf numFmtId="2" fontId="17" fillId="0" borderId="3" xfId="1" applyNumberFormat="1" applyFont="1" applyFill="1" applyBorder="1" applyAlignment="1" applyProtection="1">
      <alignment horizontal="center"/>
    </xf>
    <xf numFmtId="0" fontId="74" fillId="0" borderId="3" xfId="1" applyFont="1" applyFill="1" applyBorder="1" applyProtection="1"/>
    <xf numFmtId="0" fontId="17" fillId="0" borderId="3" xfId="1" applyFont="1" applyFill="1" applyBorder="1" applyAlignment="1" applyProtection="1">
      <alignment horizontal="center"/>
    </xf>
    <xf numFmtId="0" fontId="74" fillId="0" borderId="3" xfId="1" applyFont="1" applyFill="1" applyBorder="1" applyAlignment="1" applyProtection="1">
      <alignment horizontal="center"/>
    </xf>
    <xf numFmtId="0" fontId="74" fillId="0" borderId="3" xfId="1" applyFont="1" applyFill="1" applyBorder="1" applyAlignment="1" applyProtection="1">
      <alignment horizontal="center" wrapText="1"/>
    </xf>
    <xf numFmtId="0" fontId="17" fillId="0" borderId="2" xfId="1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74" fillId="0" borderId="1" xfId="1" applyFont="1" applyFill="1" applyBorder="1" applyAlignment="1" applyProtection="1">
      <alignment horizontal="center"/>
    </xf>
    <xf numFmtId="0" fontId="17" fillId="0" borderId="0" xfId="1" applyFont="1" applyFill="1" applyAlignment="1" applyProtection="1">
      <alignment horizontal="center" wrapText="1"/>
    </xf>
    <xf numFmtId="0" fontId="74" fillId="0" borderId="0" xfId="1" applyFont="1" applyFill="1" applyAlignment="1" applyProtection="1">
      <alignment horizontal="center" wrapText="1"/>
    </xf>
    <xf numFmtId="0" fontId="25" fillId="0" borderId="0" xfId="4" applyAlignment="1">
      <alignment horizontal="left"/>
    </xf>
    <xf numFmtId="0" fontId="31" fillId="0" borderId="16" xfId="4" applyFont="1" applyBorder="1" applyAlignment="1">
      <alignment horizontal="center"/>
    </xf>
    <xf numFmtId="0" fontId="25" fillId="0" borderId="17" xfId="4" applyBorder="1" applyAlignment="1">
      <alignment horizontal="center"/>
    </xf>
    <xf numFmtId="0" fontId="31" fillId="0" borderId="17" xfId="4" applyFont="1" applyBorder="1" applyAlignment="1">
      <alignment horizontal="right"/>
    </xf>
    <xf numFmtId="0" fontId="31" fillId="0" borderId="21" xfId="4" applyFont="1" applyBorder="1" applyAlignment="1">
      <alignment horizontal="center" vertical="center"/>
    </xf>
    <xf numFmtId="0" fontId="31" fillId="0" borderId="24" xfId="4" applyFont="1" applyBorder="1" applyAlignment="1">
      <alignment horizontal="center" vertical="center"/>
    </xf>
    <xf numFmtId="0" fontId="31" fillId="0" borderId="18" xfId="4" applyFont="1" applyBorder="1" applyAlignment="1">
      <alignment horizontal="center" vertical="center"/>
    </xf>
    <xf numFmtId="0" fontId="31" fillId="0" borderId="30" xfId="4" applyFont="1" applyBorder="1" applyAlignment="1">
      <alignment horizontal="center" wrapText="1"/>
    </xf>
    <xf numFmtId="0" fontId="31" fillId="0" borderId="30" xfId="4" applyFont="1" applyBorder="1" applyAlignment="1">
      <alignment horizontal="center"/>
    </xf>
    <xf numFmtId="0" fontId="31" fillId="0" borderId="21" xfId="4" applyFont="1" applyBorder="1" applyAlignment="1">
      <alignment horizontal="center" vertical="center" wrapText="1"/>
    </xf>
    <xf numFmtId="0" fontId="31" fillId="0" borderId="24" xfId="4" applyFont="1" applyBorder="1" applyAlignment="1">
      <alignment horizontal="center" vertical="center" wrapText="1"/>
    </xf>
    <xf numFmtId="0" fontId="31" fillId="0" borderId="18" xfId="4" applyFont="1" applyBorder="1" applyAlignment="1">
      <alignment horizontal="center" vertical="center" wrapText="1"/>
    </xf>
    <xf numFmtId="0" fontId="31" fillId="0" borderId="30" xfId="4" applyFont="1" applyBorder="1"/>
    <xf numFmtId="0" fontId="31" fillId="0" borderId="0" xfId="4" applyFont="1" applyAlignment="1">
      <alignment horizontal="right"/>
    </xf>
    <xf numFmtId="0" fontId="31" fillId="0" borderId="0" xfId="4" applyFont="1" applyAlignment="1">
      <alignment horizontal="center"/>
    </xf>
    <xf numFmtId="0" fontId="27" fillId="0" borderId="0" xfId="4" applyFont="1" applyAlignment="1">
      <alignment horizontal="center"/>
    </xf>
    <xf numFmtId="0" fontId="27" fillId="0" borderId="0" xfId="4" applyFont="1" applyAlignment="1">
      <alignment horizontal="left"/>
    </xf>
    <xf numFmtId="0" fontId="25" fillId="0" borderId="0" xfId="4" applyAlignment="1">
      <alignment horizontal="left" vertical="top" wrapText="1"/>
    </xf>
    <xf numFmtId="0" fontId="25" fillId="0" borderId="0" xfId="4" applyAlignment="1">
      <alignment horizontal="left" vertical="top"/>
    </xf>
    <xf numFmtId="0" fontId="43" fillId="0" borderId="0" xfId="6" applyFont="1" applyAlignment="1">
      <alignment horizontal="left"/>
    </xf>
    <xf numFmtId="0" fontId="39" fillId="0" borderId="0" xfId="6" applyFont="1" applyAlignment="1">
      <alignment horizontal="left" wrapText="1"/>
    </xf>
    <xf numFmtId="0" fontId="43" fillId="0" borderId="0" xfId="6" applyFont="1" applyAlignment="1">
      <alignment horizontal="center"/>
    </xf>
    <xf numFmtId="0" fontId="39" fillId="0" borderId="16" xfId="8" applyFont="1" applyBorder="1" applyAlignment="1">
      <alignment horizontal="center" vertical="top"/>
    </xf>
    <xf numFmtId="0" fontId="39" fillId="0" borderId="17" xfId="8" applyFont="1" applyBorder="1" applyAlignment="1">
      <alignment horizontal="center"/>
    </xf>
    <xf numFmtId="0" fontId="39" fillId="0" borderId="16" xfId="6" applyFont="1" applyBorder="1" applyAlignment="1">
      <alignment horizontal="center"/>
    </xf>
    <xf numFmtId="0" fontId="40" fillId="0" borderId="0" xfId="6" applyFont="1" applyAlignment="1">
      <alignment horizontal="left" wrapText="1"/>
    </xf>
    <xf numFmtId="0" fontId="39" fillId="0" borderId="0" xfId="6" applyFont="1" applyAlignment="1">
      <alignment horizontal="center"/>
    </xf>
    <xf numFmtId="0" fontId="42" fillId="0" borderId="21" xfId="6" applyFont="1" applyBorder="1" applyAlignment="1">
      <alignment horizontal="center" vertical="center" wrapText="1"/>
    </xf>
    <xf numFmtId="0" fontId="42" fillId="0" borderId="24" xfId="6" applyFont="1" applyBorder="1" applyAlignment="1">
      <alignment horizontal="center" vertical="center" wrapText="1"/>
    </xf>
    <xf numFmtId="0" fontId="42" fillId="0" borderId="18" xfId="6" applyFont="1" applyBorder="1" applyAlignment="1">
      <alignment horizontal="center" vertical="center" wrapText="1"/>
    </xf>
    <xf numFmtId="0" fontId="43" fillId="0" borderId="26" xfId="6" applyFont="1" applyBorder="1" applyAlignment="1">
      <alignment horizontal="center" vertical="center" wrapText="1"/>
    </xf>
    <xf numFmtId="0" fontId="43" fillId="0" borderId="27" xfId="6" applyFont="1" applyBorder="1" applyAlignment="1">
      <alignment horizontal="center" vertical="center" wrapText="1"/>
    </xf>
    <xf numFmtId="0" fontId="43" fillId="0" borderId="25" xfId="6" applyFont="1" applyBorder="1" applyAlignment="1">
      <alignment horizontal="center" vertical="center" wrapText="1"/>
    </xf>
    <xf numFmtId="0" fontId="26" fillId="0" borderId="16" xfId="3" applyFont="1" applyBorder="1" applyAlignment="1">
      <alignment horizontal="center"/>
    </xf>
    <xf numFmtId="0" fontId="25" fillId="0" borderId="0" xfId="3" applyAlignment="1">
      <alignment horizontal="left"/>
    </xf>
    <xf numFmtId="0" fontId="25" fillId="0" borderId="17" xfId="3" applyBorder="1" applyAlignment="1">
      <alignment horizontal="center"/>
    </xf>
    <xf numFmtId="0" fontId="25" fillId="0" borderId="21" xfId="3" applyBorder="1" applyAlignment="1">
      <alignment horizontal="center"/>
    </xf>
    <xf numFmtId="0" fontId="25" fillId="0" borderId="24" xfId="3" applyBorder="1" applyAlignment="1">
      <alignment horizontal="center"/>
    </xf>
    <xf numFmtId="0" fontId="25" fillId="0" borderId="23" xfId="3" applyBorder="1" applyAlignment="1">
      <alignment horizontal="left" wrapText="1"/>
    </xf>
    <xf numFmtId="0" fontId="25" fillId="0" borderId="16" xfId="3" applyBorder="1" applyAlignment="1">
      <alignment horizontal="left"/>
    </xf>
    <xf numFmtId="0" fontId="25" fillId="0" borderId="22" xfId="3" applyBorder="1" applyAlignment="1">
      <alignment horizontal="left"/>
    </xf>
    <xf numFmtId="0" fontId="25" fillId="0" borderId="20" xfId="3" applyBorder="1" applyAlignment="1">
      <alignment horizontal="left"/>
    </xf>
    <xf numFmtId="0" fontId="25" fillId="0" borderId="17" xfId="3" applyBorder="1" applyAlignment="1">
      <alignment horizontal="left"/>
    </xf>
    <xf numFmtId="0" fontId="25" fillId="0" borderId="19" xfId="3" applyBorder="1" applyAlignment="1">
      <alignment horizontal="left"/>
    </xf>
    <xf numFmtId="0" fontId="25" fillId="0" borderId="18" xfId="3" applyBorder="1" applyAlignment="1">
      <alignment horizontal="center"/>
    </xf>
    <xf numFmtId="0" fontId="25" fillId="0" borderId="23" xfId="3" applyBorder="1" applyAlignment="1">
      <alignment horizontal="center"/>
    </xf>
    <xf numFmtId="0" fontId="25" fillId="0" borderId="22" xfId="3" applyBorder="1" applyAlignment="1">
      <alignment horizontal="center"/>
    </xf>
    <xf numFmtId="0" fontId="25" fillId="0" borderId="20" xfId="3" applyBorder="1" applyAlignment="1">
      <alignment horizontal="center"/>
    </xf>
    <xf numFmtId="0" fontId="25" fillId="0" borderId="19" xfId="3" applyBorder="1" applyAlignment="1">
      <alignment horizontal="center"/>
    </xf>
    <xf numFmtId="0" fontId="25" fillId="0" borderId="26" xfId="3" applyBorder="1" applyAlignment="1">
      <alignment horizontal="left" wrapText="1"/>
    </xf>
    <xf numFmtId="0" fontId="25" fillId="0" borderId="27" xfId="3" applyBorder="1" applyAlignment="1">
      <alignment horizontal="left" wrapText="1"/>
    </xf>
    <xf numFmtId="0" fontId="25" fillId="0" borderId="25" xfId="3" applyBorder="1" applyAlignment="1">
      <alignment horizontal="left" wrapText="1"/>
    </xf>
    <xf numFmtId="0" fontId="25" fillId="0" borderId="26" xfId="3" applyBorder="1" applyAlignment="1">
      <alignment horizontal="center"/>
    </xf>
    <xf numFmtId="0" fontId="25" fillId="0" borderId="25" xfId="3" applyBorder="1" applyAlignment="1">
      <alignment horizontal="center"/>
    </xf>
    <xf numFmtId="0" fontId="25" fillId="5" borderId="23" xfId="3" applyFill="1" applyBorder="1" applyAlignment="1">
      <alignment horizontal="center"/>
    </xf>
    <xf numFmtId="0" fontId="25" fillId="5" borderId="22" xfId="3" applyFill="1" applyBorder="1" applyAlignment="1">
      <alignment horizontal="center"/>
    </xf>
    <xf numFmtId="0" fontId="25" fillId="0" borderId="23" xfId="3" applyBorder="1" applyAlignment="1">
      <alignment wrapText="1"/>
    </xf>
    <xf numFmtId="0" fontId="25" fillId="0" borderId="16" xfId="3" applyBorder="1"/>
    <xf numFmtId="0" fontId="25" fillId="0" borderId="22" xfId="3" applyBorder="1"/>
    <xf numFmtId="0" fontId="25" fillId="0" borderId="23" xfId="3" applyBorder="1" applyAlignment="1">
      <alignment horizontal="left" vertical="center"/>
    </xf>
    <xf numFmtId="0" fontId="25" fillId="0" borderId="16" xfId="3" applyBorder="1" applyAlignment="1">
      <alignment horizontal="left" vertical="center"/>
    </xf>
    <xf numFmtId="0" fontId="25" fillId="0" borderId="22" xfId="3" applyBorder="1" applyAlignment="1">
      <alignment horizontal="left" vertical="center"/>
    </xf>
    <xf numFmtId="0" fontId="25" fillId="0" borderId="20" xfId="3" applyBorder="1" applyAlignment="1">
      <alignment horizontal="left" vertical="center"/>
    </xf>
    <xf numFmtId="0" fontId="25" fillId="0" borderId="17" xfId="3" applyBorder="1" applyAlignment="1">
      <alignment horizontal="left" vertical="center"/>
    </xf>
    <xf numFmtId="0" fontId="25" fillId="0" borderId="19" xfId="3" applyBorder="1" applyAlignment="1">
      <alignment horizontal="left" vertical="center"/>
    </xf>
    <xf numFmtId="0" fontId="27" fillId="0" borderId="21" xfId="3" applyFont="1" applyBorder="1" applyAlignment="1">
      <alignment horizontal="center"/>
    </xf>
    <xf numFmtId="0" fontId="27" fillId="0" borderId="18" xfId="3" applyFont="1" applyBorder="1" applyAlignment="1">
      <alignment horizontal="center"/>
    </xf>
    <xf numFmtId="0" fontId="27" fillId="0" borderId="23" xfId="3" applyFont="1" applyBorder="1" applyAlignment="1">
      <alignment horizontal="center"/>
    </xf>
    <xf numFmtId="0" fontId="27" fillId="0" borderId="22" xfId="3" applyFont="1" applyBorder="1" applyAlignment="1">
      <alignment horizontal="center"/>
    </xf>
    <xf numFmtId="0" fontId="27" fillId="0" borderId="29" xfId="3" applyFont="1" applyBorder="1" applyAlignment="1">
      <alignment horizontal="center"/>
    </xf>
    <xf numFmtId="0" fontId="27" fillId="0" borderId="28" xfId="3" applyFont="1" applyBorder="1" applyAlignment="1">
      <alignment horizontal="center"/>
    </xf>
    <xf numFmtId="0" fontId="25" fillId="0" borderId="28" xfId="3" applyBorder="1"/>
    <xf numFmtId="0" fontId="27" fillId="0" borderId="20" xfId="3" applyFont="1" applyBorder="1" applyAlignment="1">
      <alignment horizontal="center"/>
    </xf>
    <xf numFmtId="0" fontId="27" fillId="0" borderId="19" xfId="3" applyFont="1" applyBorder="1" applyAlignment="1">
      <alignment horizontal="center"/>
    </xf>
    <xf numFmtId="0" fontId="25" fillId="0" borderId="19" xfId="3" applyBorder="1"/>
    <xf numFmtId="0" fontId="26" fillId="0" borderId="0" xfId="3" applyFont="1" applyAlignment="1">
      <alignment horizontal="center"/>
    </xf>
    <xf numFmtId="0" fontId="25" fillId="0" borderId="0" xfId="3" applyAlignment="1">
      <alignment horizontal="center"/>
    </xf>
    <xf numFmtId="0" fontId="27" fillId="0" borderId="0" xfId="3" applyFont="1" applyAlignment="1">
      <alignment horizontal="center"/>
    </xf>
    <xf numFmtId="0" fontId="30" fillId="0" borderId="0" xfId="3" applyFont="1" applyAlignment="1">
      <alignment horizontal="center"/>
    </xf>
    <xf numFmtId="14" fontId="29" fillId="0" borderId="17" xfId="3" applyNumberFormat="1" applyFont="1" applyBorder="1" applyAlignment="1">
      <alignment horizontal="center"/>
    </xf>
    <xf numFmtId="0" fontId="28" fillId="0" borderId="17" xfId="3" applyFont="1" applyBorder="1" applyAlignment="1">
      <alignment horizontal="center"/>
    </xf>
    <xf numFmtId="0" fontId="27" fillId="0" borderId="16" xfId="3" applyFont="1" applyBorder="1" applyAlignment="1">
      <alignment horizontal="center"/>
    </xf>
    <xf numFmtId="0" fontId="27" fillId="0" borderId="17" xfId="3" applyFont="1" applyBorder="1" applyAlignment="1">
      <alignment horizontal="center"/>
    </xf>
    <xf numFmtId="0" fontId="47" fillId="0" borderId="32" xfId="9" applyFont="1" applyBorder="1" applyAlignment="1">
      <alignment horizontal="left" vertical="center" wrapText="1"/>
    </xf>
    <xf numFmtId="0" fontId="49" fillId="0" borderId="0" xfId="9" applyFont="1" applyAlignment="1">
      <alignment horizontal="center" wrapText="1"/>
    </xf>
    <xf numFmtId="0" fontId="52" fillId="0" borderId="0" xfId="9" applyFont="1" applyAlignment="1">
      <alignment horizontal="center" vertical="center" wrapText="1"/>
    </xf>
    <xf numFmtId="0" fontId="47" fillId="0" borderId="0" xfId="9" applyFont="1" applyAlignment="1">
      <alignment horizontal="center"/>
    </xf>
    <xf numFmtId="0" fontId="47" fillId="0" borderId="0" xfId="9" applyFont="1" applyAlignment="1">
      <alignment horizontal="left"/>
    </xf>
    <xf numFmtId="0" fontId="51" fillId="0" borderId="0" xfId="9" applyFont="1" applyAlignment="1">
      <alignment horizontal="center" vertical="center"/>
    </xf>
    <xf numFmtId="0" fontId="47" fillId="0" borderId="0" xfId="9" applyFont="1" applyAlignment="1">
      <alignment horizontal="left" vertical="center" wrapText="1"/>
    </xf>
    <xf numFmtId="0" fontId="48" fillId="0" borderId="36" xfId="9" applyFont="1" applyBorder="1" applyAlignment="1">
      <alignment horizontal="center"/>
    </xf>
    <xf numFmtId="0" fontId="48" fillId="0" borderId="0" xfId="9" applyFont="1" applyAlignment="1">
      <alignment horizontal="center"/>
    </xf>
    <xf numFmtId="0" fontId="49" fillId="7" borderId="35" xfId="9" applyFont="1" applyFill="1" applyBorder="1" applyAlignment="1">
      <alignment horizontal="center" vertical="center"/>
    </xf>
    <xf numFmtId="0" fontId="49" fillId="7" borderId="34" xfId="9" applyFont="1" applyFill="1" applyBorder="1" applyAlignment="1">
      <alignment horizontal="center" vertical="center"/>
    </xf>
    <xf numFmtId="0" fontId="49" fillId="7" borderId="33" xfId="9" applyFont="1" applyFill="1" applyBorder="1" applyAlignment="1">
      <alignment horizontal="center" vertical="center"/>
    </xf>
    <xf numFmtId="0" fontId="49" fillId="0" borderId="32" xfId="9" applyFont="1" applyBorder="1" applyAlignment="1">
      <alignment horizontal="left" vertical="center" wrapText="1"/>
    </xf>
    <xf numFmtId="0" fontId="47" fillId="0" borderId="31" xfId="9" applyFont="1" applyBorder="1" applyAlignment="1">
      <alignment horizontal="center" vertical="center"/>
    </xf>
    <xf numFmtId="0" fontId="39" fillId="0" borderId="17" xfId="10" applyFont="1" applyBorder="1" applyAlignment="1" applyProtection="1">
      <alignment horizontal="center" wrapText="1"/>
      <protection locked="0"/>
    </xf>
    <xf numFmtId="0" fontId="39" fillId="0" borderId="0" xfId="10" applyFont="1" applyAlignment="1" applyProtection="1">
      <alignment horizontal="center"/>
      <protection locked="0"/>
    </xf>
    <xf numFmtId="0" fontId="53" fillId="0" borderId="16" xfId="10" applyFont="1" applyBorder="1" applyAlignment="1" applyProtection="1">
      <alignment horizontal="center"/>
      <protection locked="0"/>
    </xf>
    <xf numFmtId="0" fontId="42" fillId="0" borderId="30" xfId="10" applyFont="1" applyBorder="1" applyAlignment="1" applyProtection="1">
      <alignment horizontal="center" vertical="center" wrapText="1"/>
      <protection locked="0"/>
    </xf>
    <xf numFmtId="0" fontId="63" fillId="0" borderId="30" xfId="10" applyFont="1" applyBorder="1" applyAlignment="1" applyProtection="1">
      <alignment horizontal="left" vertical="center" wrapText="1"/>
      <protection locked="0"/>
    </xf>
    <xf numFmtId="0" fontId="42" fillId="0" borderId="41" xfId="10" applyFont="1" applyBorder="1" applyAlignment="1" applyProtection="1">
      <alignment horizontal="center" vertical="center" wrapText="1"/>
      <protection locked="0"/>
    </xf>
    <xf numFmtId="0" fontId="42" fillId="0" borderId="42" xfId="10" applyFont="1" applyBorder="1" applyAlignment="1" applyProtection="1">
      <alignment horizontal="center" vertical="center" wrapText="1"/>
      <protection locked="0"/>
    </xf>
    <xf numFmtId="0" fontId="39" fillId="0" borderId="17" xfId="10" applyFont="1" applyBorder="1" applyAlignment="1" applyProtection="1">
      <alignment horizontal="center"/>
      <protection locked="0"/>
    </xf>
    <xf numFmtId="0" fontId="39" fillId="0" borderId="27" xfId="10" applyFont="1" applyBorder="1" applyAlignment="1" applyProtection="1">
      <alignment horizontal="center"/>
      <protection locked="0"/>
    </xf>
    <xf numFmtId="0" fontId="42" fillId="0" borderId="50" xfId="10" applyFont="1" applyBorder="1" applyAlignment="1" applyProtection="1">
      <alignment horizontal="center" vertical="center" wrapText="1"/>
      <protection locked="0"/>
    </xf>
    <xf numFmtId="0" fontId="42" fillId="0" borderId="43" xfId="10" applyFont="1" applyBorder="1" applyAlignment="1" applyProtection="1">
      <alignment horizontal="center" vertical="center" wrapText="1"/>
      <protection locked="0"/>
    </xf>
    <xf numFmtId="0" fontId="39" fillId="0" borderId="62" xfId="10" applyFont="1" applyBorder="1" applyAlignment="1" applyProtection="1">
      <alignment horizontal="center" vertical="center" wrapText="1"/>
      <protection locked="0"/>
    </xf>
    <xf numFmtId="0" fontId="39" fillId="0" borderId="61" xfId="10" applyFont="1" applyBorder="1" applyAlignment="1" applyProtection="1">
      <alignment horizontal="center" vertical="center" wrapText="1"/>
      <protection locked="0"/>
    </xf>
    <xf numFmtId="0" fontId="39" fillId="0" borderId="60" xfId="10" applyFont="1" applyBorder="1" applyAlignment="1" applyProtection="1">
      <alignment horizontal="center" vertical="center" wrapText="1"/>
      <protection locked="0"/>
    </xf>
    <xf numFmtId="0" fontId="39" fillId="0" borderId="59" xfId="10" applyFont="1" applyBorder="1" applyAlignment="1" applyProtection="1">
      <alignment horizontal="center" vertical="center" wrapText="1"/>
      <protection locked="0"/>
    </xf>
    <xf numFmtId="0" fontId="39" fillId="0" borderId="58" xfId="10" applyFont="1" applyBorder="1" applyAlignment="1" applyProtection="1">
      <alignment horizontal="center" vertical="center" wrapText="1"/>
      <protection locked="0"/>
    </xf>
    <xf numFmtId="0" fontId="39" fillId="0" borderId="57" xfId="10" applyFont="1" applyBorder="1" applyAlignment="1" applyProtection="1">
      <alignment horizontal="center" vertical="center" wrapText="1"/>
      <protection locked="0"/>
    </xf>
    <xf numFmtId="0" fontId="39" fillId="0" borderId="42" xfId="10" applyFont="1" applyBorder="1" applyAlignment="1" applyProtection="1">
      <alignment horizontal="center" vertical="center" wrapText="1"/>
      <protection locked="0"/>
    </xf>
    <xf numFmtId="0" fontId="39" fillId="0" borderId="30" xfId="10" applyFont="1" applyBorder="1" applyAlignment="1" applyProtection="1">
      <alignment horizontal="center" vertical="center" wrapText="1"/>
      <protection locked="0"/>
    </xf>
    <xf numFmtId="0" fontId="39" fillId="0" borderId="26" xfId="10" applyFont="1" applyBorder="1" applyAlignment="1" applyProtection="1">
      <alignment horizontal="center" vertical="center" wrapText="1"/>
      <protection locked="0"/>
    </xf>
    <xf numFmtId="0" fontId="39" fillId="0" borderId="27" xfId="10" applyFont="1" applyBorder="1" applyAlignment="1" applyProtection="1">
      <alignment horizontal="center" vertical="center" wrapText="1"/>
      <protection locked="0"/>
    </xf>
    <xf numFmtId="0" fontId="39" fillId="0" borderId="55" xfId="10" applyFont="1" applyBorder="1" applyAlignment="1" applyProtection="1">
      <alignment horizontal="center" vertical="center" wrapText="1"/>
      <protection locked="0"/>
    </xf>
    <xf numFmtId="1" fontId="58" fillId="0" borderId="26" xfId="10" applyNumberFormat="1" applyFont="1" applyBorder="1" applyAlignment="1" applyProtection="1">
      <alignment horizontal="center"/>
      <protection locked="0"/>
    </xf>
    <xf numFmtId="1" fontId="58" fillId="0" borderId="25" xfId="10" applyNumberFormat="1" applyFont="1" applyBorder="1" applyAlignment="1" applyProtection="1">
      <alignment horizontal="center"/>
      <protection locked="0"/>
    </xf>
    <xf numFmtId="0" fontId="42" fillId="0" borderId="51" xfId="10" applyFont="1" applyBorder="1" applyAlignment="1" applyProtection="1">
      <alignment horizontal="center" vertical="center" wrapText="1"/>
      <protection locked="0"/>
    </xf>
    <xf numFmtId="0" fontId="42" fillId="0" borderId="44" xfId="10" applyFont="1" applyBorder="1" applyAlignment="1" applyProtection="1">
      <alignment horizontal="center" vertical="center" wrapText="1"/>
      <protection locked="0"/>
    </xf>
    <xf numFmtId="0" fontId="72" fillId="0" borderId="0" xfId="14" applyFont="1" applyAlignment="1" applyProtection="1">
      <alignment horizontal="center" vertical="center" wrapText="1"/>
      <protection locked="0"/>
    </xf>
    <xf numFmtId="0" fontId="41" fillId="0" borderId="26" xfId="10" applyFont="1" applyBorder="1" applyAlignment="1" applyProtection="1">
      <alignment horizontal="center"/>
      <protection locked="0"/>
    </xf>
    <xf numFmtId="0" fontId="41" fillId="0" borderId="25" xfId="10" applyFont="1" applyBorder="1" applyAlignment="1" applyProtection="1">
      <alignment horizontal="center"/>
      <protection locked="0"/>
    </xf>
    <xf numFmtId="164" fontId="67" fillId="0" borderId="0" xfId="11" applyNumberFormat="1" applyFont="1" applyAlignment="1" applyProtection="1">
      <alignment horizontal="center"/>
      <protection locked="0"/>
    </xf>
    <xf numFmtId="0" fontId="53" fillId="0" borderId="0" xfId="10" applyFont="1" applyAlignment="1" applyProtection="1">
      <alignment horizontal="left" vertical="top" wrapText="1"/>
      <protection locked="0"/>
    </xf>
    <xf numFmtId="0" fontId="40" fillId="0" borderId="17" xfId="10" applyFont="1" applyBorder="1" applyAlignment="1" applyProtection="1">
      <alignment horizontal="center" wrapText="1"/>
      <protection locked="0"/>
    </xf>
    <xf numFmtId="0" fontId="43" fillId="0" borderId="0" xfId="12" applyFont="1" applyAlignment="1" applyProtection="1">
      <alignment horizontal="center" vertical="center" wrapText="1"/>
      <protection locked="0"/>
    </xf>
    <xf numFmtId="0" fontId="41" fillId="0" borderId="0" xfId="10" applyFont="1" applyAlignment="1" applyProtection="1">
      <alignment horizontal="center"/>
      <protection locked="0"/>
    </xf>
    <xf numFmtId="14" fontId="41" fillId="0" borderId="0" xfId="10" applyNumberFormat="1" applyFont="1" applyAlignment="1" applyProtection="1">
      <alignment horizontal="center"/>
      <protection locked="0"/>
    </xf>
    <xf numFmtId="0" fontId="43" fillId="0" borderId="0" xfId="3" applyFont="1" applyAlignment="1">
      <alignment horizontal="center"/>
    </xf>
    <xf numFmtId="2" fontId="39" fillId="0" borderId="0" xfId="3" applyNumberFormat="1" applyFont="1" applyAlignment="1">
      <alignment horizontal="center"/>
    </xf>
  </cellXfs>
  <cellStyles count="15">
    <cellStyle name="Įprastas 2" xfId="1" xr:uid="{00000000-0005-0000-0000-000001000000}"/>
    <cellStyle name="Įprastas 2 2" xfId="3" xr:uid="{00000000-0005-0000-0000-000002000000}"/>
    <cellStyle name="Įprastas 3" xfId="2" xr:uid="{00000000-0005-0000-0000-000003000000}"/>
    <cellStyle name="Įprastas 4" xfId="5" xr:uid="{00000000-0005-0000-0000-000004000000}"/>
    <cellStyle name="Įprastas 5" xfId="9" xr:uid="{00000000-0005-0000-0000-000005000000}"/>
    <cellStyle name="Įprastas 7" xfId="7" xr:uid="{00000000-0005-0000-0000-000006000000}"/>
    <cellStyle name="Normal" xfId="0" builtinId="0"/>
    <cellStyle name="Normal 2" xfId="10" xr:uid="{00000000-0005-0000-0000-000007000000}"/>
    <cellStyle name="Normal 4" xfId="6" xr:uid="{00000000-0005-0000-0000-000008000000}"/>
    <cellStyle name="Normal 5" xfId="4" xr:uid="{00000000-0005-0000-0000-000009000000}"/>
    <cellStyle name="Normal_CF_ataskaitos_prie_mokejimo_tvarkos_040115" xfId="8" xr:uid="{00000000-0005-0000-0000-00000A000000}"/>
    <cellStyle name="Normal_kontingento formos sav" xfId="12" xr:uid="{00000000-0005-0000-0000-00000B000000}"/>
    <cellStyle name="Normal_Sheet1" xfId="11" xr:uid="{00000000-0005-0000-0000-00000C000000}"/>
    <cellStyle name="Normal_TRECFORMantras2001333" xfId="14" xr:uid="{00000000-0005-0000-0000-00000D000000}"/>
    <cellStyle name="Paprastas 2" xfId="1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66"/>
  <sheetViews>
    <sheetView showRuler="0" topLeftCell="A54" zoomScaleNormal="100" workbookViewId="0">
      <selection activeCell="I360" sqref="I360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2" width="12.425781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14.25" customHeight="1">
      <c r="A22" s="455"/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14.25" customHeight="1">
      <c r="A23" s="455" t="s">
        <v>215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/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/>
      <c r="J25" s="120"/>
      <c r="K25" s="119"/>
      <c r="L25" s="119"/>
      <c r="M25" s="118"/>
    </row>
    <row r="26" spans="1:17">
      <c r="A26" s="456"/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1508164</v>
      </c>
      <c r="J30" s="34">
        <f>SUM(J31+J42+J61+J82+J89+J109+J131+J150+J160)</f>
        <v>1508164</v>
      </c>
      <c r="K30" s="39">
        <f>SUM(K31+K42+K61+K82+K89+K109+K131+K150+K160)</f>
        <v>1462131.3699999999</v>
      </c>
      <c r="L30" s="34">
        <f>SUM(L31+L42+L61+L82+L89+L109+L131+L150+L160)</f>
        <v>1462131.3699999999</v>
      </c>
    </row>
    <row r="31" spans="1:17" ht="16.5" customHeight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1246193</v>
      </c>
      <c r="J31" s="34">
        <f>SUM(J32+J38)</f>
        <v>1246193</v>
      </c>
      <c r="K31" s="79">
        <f>SUM(K32+K38)</f>
        <v>1240327.22</v>
      </c>
      <c r="L31" s="78">
        <f>SUM(L32+L38)</f>
        <v>1240327.22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1227486</v>
      </c>
      <c r="J32" s="34">
        <f>SUM(J33)</f>
        <v>1227486</v>
      </c>
      <c r="K32" s="39">
        <f>SUM(K33)</f>
        <v>1223024.3400000001</v>
      </c>
      <c r="L32" s="34">
        <f>SUM(L33)</f>
        <v>1223024.3400000001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1227486</v>
      </c>
      <c r="J33" s="34">
        <f t="shared" ref="J33:L34" si="0">SUM(J34)</f>
        <v>1227486</v>
      </c>
      <c r="K33" s="34">
        <f t="shared" si="0"/>
        <v>1223024.3400000001</v>
      </c>
      <c r="L33" s="34">
        <f t="shared" si="0"/>
        <v>1223024.3400000001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1227486</v>
      </c>
      <c r="J34" s="39">
        <f t="shared" si="0"/>
        <v>1227486</v>
      </c>
      <c r="K34" s="39">
        <f t="shared" si="0"/>
        <v>1223024.3400000001</v>
      </c>
      <c r="L34" s="39">
        <f t="shared" si="0"/>
        <v>1223024.3400000001</v>
      </c>
      <c r="Q34" s="102"/>
      <c r="R34" s="102"/>
    </row>
    <row r="35" spans="1:19" ht="14.25" customHeight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1227486</v>
      </c>
      <c r="J35" s="63">
        <v>1227486</v>
      </c>
      <c r="K35" s="63">
        <v>1223024.3400000001</v>
      </c>
      <c r="L35" s="63">
        <v>1223024.3400000001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18707</v>
      </c>
      <c r="J38" s="34">
        <f t="shared" si="1"/>
        <v>18707</v>
      </c>
      <c r="K38" s="39">
        <f t="shared" si="1"/>
        <v>17302.88</v>
      </c>
      <c r="L38" s="34">
        <f t="shared" si="1"/>
        <v>17302.88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18707</v>
      </c>
      <c r="J39" s="34">
        <f t="shared" si="1"/>
        <v>18707</v>
      </c>
      <c r="K39" s="34">
        <f t="shared" si="1"/>
        <v>17302.88</v>
      </c>
      <c r="L39" s="34">
        <f t="shared" si="1"/>
        <v>17302.88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18707</v>
      </c>
      <c r="J40" s="34">
        <f t="shared" si="1"/>
        <v>18707</v>
      </c>
      <c r="K40" s="34">
        <f t="shared" si="1"/>
        <v>17302.88</v>
      </c>
      <c r="L40" s="34">
        <f t="shared" si="1"/>
        <v>17302.88</v>
      </c>
      <c r="Q40" s="102"/>
      <c r="R40" s="102"/>
    </row>
    <row r="41" spans="1:19" ht="14.25" customHeight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18707</v>
      </c>
      <c r="J41" s="63">
        <v>18707</v>
      </c>
      <c r="K41" s="63">
        <v>17302.88</v>
      </c>
      <c r="L41" s="63">
        <v>17302.88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224230</v>
      </c>
      <c r="J42" s="42">
        <f t="shared" si="2"/>
        <v>224230</v>
      </c>
      <c r="K42" s="44">
        <f t="shared" si="2"/>
        <v>184063.15</v>
      </c>
      <c r="L42" s="44">
        <f t="shared" si="2"/>
        <v>184063.15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224230</v>
      </c>
      <c r="J43" s="39">
        <f t="shared" si="2"/>
        <v>224230</v>
      </c>
      <c r="K43" s="34">
        <f t="shared" si="2"/>
        <v>184063.15</v>
      </c>
      <c r="L43" s="39">
        <f t="shared" si="2"/>
        <v>184063.15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224230</v>
      </c>
      <c r="J44" s="39">
        <f t="shared" si="2"/>
        <v>224230</v>
      </c>
      <c r="K44" s="78">
        <f t="shared" si="2"/>
        <v>184063.15</v>
      </c>
      <c r="L44" s="78">
        <f t="shared" si="2"/>
        <v>184063.15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224230</v>
      </c>
      <c r="J45" s="54">
        <f>SUM(J46:J60)</f>
        <v>224230</v>
      </c>
      <c r="K45" s="52">
        <f>SUM(K46:K60)</f>
        <v>184063.15</v>
      </c>
      <c r="L45" s="52">
        <f>SUM(L46:L60)</f>
        <v>184063.15</v>
      </c>
      <c r="Q45" s="102"/>
      <c r="R45" s="102"/>
    </row>
    <row r="46" spans="1:19" ht="15.75" customHeight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59470</v>
      </c>
      <c r="J46" s="63">
        <v>59470</v>
      </c>
      <c r="K46" s="63">
        <v>30116.400000000001</v>
      </c>
      <c r="L46" s="63">
        <v>30116.400000000001</v>
      </c>
      <c r="Q46" s="102"/>
      <c r="R46" s="102"/>
    </row>
    <row r="47" spans="1:19" ht="26.25" customHeight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200</v>
      </c>
      <c r="J47" s="63">
        <v>200</v>
      </c>
      <c r="K47" s="63">
        <v>200</v>
      </c>
      <c r="L47" s="63">
        <v>200</v>
      </c>
      <c r="Q47" s="102"/>
      <c r="R47" s="102"/>
    </row>
    <row r="48" spans="1:19" ht="26.25" customHeight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2466</v>
      </c>
      <c r="J48" s="63">
        <v>2466</v>
      </c>
      <c r="K48" s="63">
        <v>2466</v>
      </c>
      <c r="L48" s="63">
        <v>2466</v>
      </c>
      <c r="Q48" s="102"/>
      <c r="R48" s="102"/>
    </row>
    <row r="49" spans="1:19" ht="27" customHeight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13646</v>
      </c>
      <c r="J49" s="63">
        <v>13646</v>
      </c>
      <c r="K49" s="63">
        <v>13447.72</v>
      </c>
      <c r="L49" s="63">
        <v>13447.72</v>
      </c>
      <c r="Q49" s="102"/>
      <c r="R49" s="102"/>
    </row>
    <row r="50" spans="1:19" ht="26.25" customHeight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235</v>
      </c>
      <c r="J50" s="63">
        <v>235</v>
      </c>
      <c r="K50" s="63">
        <v>235</v>
      </c>
      <c r="L50" s="63">
        <v>235</v>
      </c>
      <c r="Q50" s="102"/>
      <c r="R50" s="102"/>
    </row>
    <row r="51" spans="1:19" ht="15" customHeight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300</v>
      </c>
      <c r="J51" s="63">
        <v>300</v>
      </c>
      <c r="K51" s="63">
        <v>286</v>
      </c>
      <c r="L51" s="63">
        <v>286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customHeight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7696</v>
      </c>
      <c r="J54" s="63">
        <v>7696</v>
      </c>
      <c r="K54" s="63">
        <v>7674</v>
      </c>
      <c r="L54" s="63">
        <v>7674</v>
      </c>
      <c r="Q54" s="102"/>
      <c r="R54" s="102"/>
    </row>
    <row r="55" spans="1:19" ht="15.75" customHeight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4860</v>
      </c>
      <c r="J55" s="63">
        <v>4860</v>
      </c>
      <c r="K55" s="63">
        <v>4860.7700000000004</v>
      </c>
      <c r="L55" s="63">
        <v>4860.7700000000004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customHeight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84861</v>
      </c>
      <c r="J57" s="63">
        <v>84861</v>
      </c>
      <c r="K57" s="63">
        <v>77906.41</v>
      </c>
      <c r="L57" s="63">
        <v>77906.41</v>
      </c>
      <c r="Q57" s="102"/>
      <c r="R57" s="102"/>
    </row>
    <row r="58" spans="1:19" ht="27.75" customHeight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11430</v>
      </c>
      <c r="J58" s="63">
        <v>11430</v>
      </c>
      <c r="K58" s="63">
        <v>11330</v>
      </c>
      <c r="L58" s="63">
        <v>11330</v>
      </c>
      <c r="M58" s="63">
        <v>11330</v>
      </c>
      <c r="N58" s="63">
        <v>11330</v>
      </c>
      <c r="O58" s="63">
        <v>11330</v>
      </c>
      <c r="P58" s="63">
        <v>11330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customHeight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39066</v>
      </c>
      <c r="J60" s="63">
        <v>39066</v>
      </c>
      <c r="K60" s="63">
        <v>35540.85</v>
      </c>
      <c r="L60" s="63">
        <v>35540.85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customHeight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37741</v>
      </c>
      <c r="J131" s="40">
        <f>SUM(J132+J137+J145)</f>
        <v>37741</v>
      </c>
      <c r="K131" s="39">
        <f>SUM(K132+K137+K145)</f>
        <v>37741</v>
      </c>
      <c r="L131" s="34">
        <f>SUM(L132+L137+L145)</f>
        <v>37741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37741</v>
      </c>
      <c r="J145" s="40">
        <f t="shared" si="15"/>
        <v>37741</v>
      </c>
      <c r="K145" s="39">
        <f t="shared" si="15"/>
        <v>37741</v>
      </c>
      <c r="L145" s="34">
        <f t="shared" si="15"/>
        <v>37741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37741</v>
      </c>
      <c r="J146" s="75">
        <f t="shared" si="15"/>
        <v>37741</v>
      </c>
      <c r="K146" s="52">
        <f t="shared" si="15"/>
        <v>37741</v>
      </c>
      <c r="L146" s="54">
        <f t="shared" si="15"/>
        <v>37741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37741</v>
      </c>
      <c r="J147" s="40">
        <f>SUM(J148:J149)</f>
        <v>37741</v>
      </c>
      <c r="K147" s="39">
        <f>SUM(K148:K149)</f>
        <v>37741</v>
      </c>
      <c r="L147" s="34">
        <f>SUM(L148:L149)</f>
        <v>37741</v>
      </c>
    </row>
    <row r="148" spans="1:12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37741</v>
      </c>
      <c r="J148" s="94">
        <v>37741</v>
      </c>
      <c r="K148" s="94">
        <v>37741</v>
      </c>
      <c r="L148" s="94">
        <v>37741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53.25" customHeight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39500</v>
      </c>
      <c r="J176" s="40">
        <f>SUM(J177+J230+J295)</f>
        <v>39500</v>
      </c>
      <c r="K176" s="39">
        <f>SUM(K177+K230+K295)</f>
        <v>39500</v>
      </c>
      <c r="L176" s="34">
        <f>SUM(L177+L230+L295)</f>
        <v>39500</v>
      </c>
    </row>
    <row r="177" spans="1:16" ht="34.5" customHeight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39500</v>
      </c>
      <c r="J177" s="44">
        <f>SUM(J178+J201+J208+J220+J224)</f>
        <v>39500</v>
      </c>
      <c r="K177" s="44">
        <f>SUM(K178+K201+K208+K220+K224)</f>
        <v>39500</v>
      </c>
      <c r="L177" s="44">
        <f>SUM(L178+L201+L208+L220+L224)</f>
        <v>39500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39500</v>
      </c>
      <c r="J178" s="40">
        <f>SUM(J179+J182+J187+J193+J198)</f>
        <v>39500</v>
      </c>
      <c r="K178" s="39">
        <f>SUM(K179+K182+K187+K193+K198)</f>
        <v>39500</v>
      </c>
      <c r="L178" s="34">
        <f>SUM(L179+L182+L187+L193+L198)</f>
        <v>39500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25000</v>
      </c>
      <c r="J182" s="43">
        <f>J183</f>
        <v>25000</v>
      </c>
      <c r="K182" s="42">
        <f>K183</f>
        <v>25000</v>
      </c>
      <c r="L182" s="44">
        <f>L183</f>
        <v>25000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25000</v>
      </c>
      <c r="J183" s="40">
        <f>SUM(J184:J186)</f>
        <v>25000</v>
      </c>
      <c r="K183" s="39">
        <f>SUM(K184:K186)</f>
        <v>25000</v>
      </c>
      <c r="L183" s="34">
        <f>SUM(L184:L186)</f>
        <v>25000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customHeight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25000</v>
      </c>
      <c r="J186" s="81">
        <v>25000</v>
      </c>
      <c r="K186" s="81">
        <v>25000</v>
      </c>
      <c r="L186" s="81">
        <v>25000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14500</v>
      </c>
      <c r="J187" s="40">
        <f>J188</f>
        <v>14500</v>
      </c>
      <c r="K187" s="39">
        <f>K188</f>
        <v>14500</v>
      </c>
      <c r="L187" s="34">
        <f>L188</f>
        <v>14500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14500</v>
      </c>
      <c r="J188" s="34">
        <f t="shared" si="19"/>
        <v>14500</v>
      </c>
      <c r="K188" s="34">
        <f t="shared" si="19"/>
        <v>14500</v>
      </c>
      <c r="L188" s="34">
        <f t="shared" si="19"/>
        <v>14500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customHeight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14500</v>
      </c>
      <c r="J190" s="26">
        <v>14500</v>
      </c>
      <c r="K190" s="26">
        <v>14500</v>
      </c>
      <c r="L190" s="26">
        <v>14500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1547664</v>
      </c>
      <c r="J360" s="19">
        <f>SUM(J30+J176)</f>
        <v>1547664</v>
      </c>
      <c r="K360" s="19">
        <f>SUM(K30+K176)</f>
        <v>1501631.3699999999</v>
      </c>
      <c r="L360" s="19">
        <f>SUM(L30+L176)</f>
        <v>1501631.3699999999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7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366"/>
  <sheetViews>
    <sheetView showRuler="0" topLeftCell="A6" zoomScaleNormal="100" workbookViewId="0">
      <selection activeCell="R58" sqref="R58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14.25" customHeight="1">
      <c r="A22" s="455" t="s">
        <v>245</v>
      </c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43.5" customHeight="1">
      <c r="A23" s="455" t="s">
        <v>243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212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 t="s">
        <v>242</v>
      </c>
      <c r="J25" s="120" t="s">
        <v>240</v>
      </c>
      <c r="K25" s="119" t="s">
        <v>240</v>
      </c>
      <c r="L25" s="119" t="s">
        <v>240</v>
      </c>
      <c r="M25" s="118"/>
    </row>
    <row r="26" spans="1:17">
      <c r="A26" s="456" t="s">
        <v>210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71800</v>
      </c>
      <c r="J30" s="34">
        <f>SUM(J31+J42+J61+J82+J89+J109+J131+J150+J160)</f>
        <v>71800</v>
      </c>
      <c r="K30" s="39">
        <f>SUM(K31+K42+K61+K82+K89+K109+K131+K150+K160)</f>
        <v>71800</v>
      </c>
      <c r="L30" s="34">
        <f>SUM(L31+L42+L61+L82+L89+L109+L131+L150+L160)</f>
        <v>71800</v>
      </c>
    </row>
    <row r="31" spans="1:17" ht="16.5" customHeight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69700</v>
      </c>
      <c r="J31" s="34">
        <f>SUM(J32+J38)</f>
        <v>69700</v>
      </c>
      <c r="K31" s="79">
        <f>SUM(K32+K38)</f>
        <v>69700</v>
      </c>
      <c r="L31" s="78">
        <f>SUM(L32+L38)</f>
        <v>69700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68600</v>
      </c>
      <c r="J32" s="34">
        <f>SUM(J33)</f>
        <v>68600</v>
      </c>
      <c r="K32" s="39">
        <f>SUM(K33)</f>
        <v>68600</v>
      </c>
      <c r="L32" s="34">
        <f>SUM(L33)</f>
        <v>68600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68600</v>
      </c>
      <c r="J33" s="34">
        <f t="shared" ref="J33:L34" si="0">SUM(J34)</f>
        <v>68600</v>
      </c>
      <c r="K33" s="34">
        <f t="shared" si="0"/>
        <v>68600</v>
      </c>
      <c r="L33" s="34">
        <f t="shared" si="0"/>
        <v>68600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68600</v>
      </c>
      <c r="J34" s="39">
        <f t="shared" si="0"/>
        <v>68600</v>
      </c>
      <c r="K34" s="39">
        <f t="shared" si="0"/>
        <v>68600</v>
      </c>
      <c r="L34" s="39">
        <f t="shared" si="0"/>
        <v>68600</v>
      </c>
      <c r="Q34" s="102"/>
      <c r="R34" s="102"/>
    </row>
    <row r="35" spans="1:19" ht="14.25" customHeight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68600</v>
      </c>
      <c r="J35" s="63">
        <v>68600</v>
      </c>
      <c r="K35" s="63">
        <v>68600</v>
      </c>
      <c r="L35" s="63">
        <v>68600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1100</v>
      </c>
      <c r="J38" s="34">
        <f t="shared" si="1"/>
        <v>1100</v>
      </c>
      <c r="K38" s="39">
        <f t="shared" si="1"/>
        <v>1100</v>
      </c>
      <c r="L38" s="34">
        <f t="shared" si="1"/>
        <v>1100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1100</v>
      </c>
      <c r="J39" s="34">
        <f t="shared" si="1"/>
        <v>1100</v>
      </c>
      <c r="K39" s="34">
        <f t="shared" si="1"/>
        <v>1100</v>
      </c>
      <c r="L39" s="34">
        <f t="shared" si="1"/>
        <v>1100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1100</v>
      </c>
      <c r="J40" s="34">
        <f t="shared" si="1"/>
        <v>1100</v>
      </c>
      <c r="K40" s="34">
        <f t="shared" si="1"/>
        <v>1100</v>
      </c>
      <c r="L40" s="34">
        <f t="shared" si="1"/>
        <v>1100</v>
      </c>
      <c r="Q40" s="102"/>
      <c r="R40" s="102"/>
    </row>
    <row r="41" spans="1:19" ht="14.25" customHeight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1100</v>
      </c>
      <c r="J41" s="63">
        <v>1100</v>
      </c>
      <c r="K41" s="63">
        <v>1100</v>
      </c>
      <c r="L41" s="63">
        <v>1100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1900</v>
      </c>
      <c r="J42" s="42">
        <f t="shared" si="2"/>
        <v>1900</v>
      </c>
      <c r="K42" s="44">
        <f t="shared" si="2"/>
        <v>1900</v>
      </c>
      <c r="L42" s="44">
        <f t="shared" si="2"/>
        <v>1900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1900</v>
      </c>
      <c r="J43" s="39">
        <f t="shared" si="2"/>
        <v>1900</v>
      </c>
      <c r="K43" s="34">
        <f t="shared" si="2"/>
        <v>1900</v>
      </c>
      <c r="L43" s="39">
        <f t="shared" si="2"/>
        <v>1900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1900</v>
      </c>
      <c r="J44" s="39">
        <f t="shared" si="2"/>
        <v>1900</v>
      </c>
      <c r="K44" s="78">
        <f t="shared" si="2"/>
        <v>1900</v>
      </c>
      <c r="L44" s="78">
        <f t="shared" si="2"/>
        <v>1900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1900</v>
      </c>
      <c r="J45" s="54">
        <f>SUM(J46:J60)</f>
        <v>1900</v>
      </c>
      <c r="K45" s="52">
        <f>SUM(K46:K60)</f>
        <v>1900</v>
      </c>
      <c r="L45" s="52">
        <f>SUM(L46:L60)</f>
        <v>1900</v>
      </c>
      <c r="Q45" s="102"/>
      <c r="R45" s="102"/>
    </row>
    <row r="46" spans="1:19" ht="15.75" hidden="1" customHeight="1" collapsed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0</v>
      </c>
      <c r="J46" s="63">
        <v>0</v>
      </c>
      <c r="K46" s="63">
        <v>0</v>
      </c>
      <c r="L46" s="63">
        <v>0</v>
      </c>
      <c r="Q46" s="102"/>
      <c r="R46" s="102"/>
    </row>
    <row r="47" spans="1:19" ht="26.25" hidden="1" customHeight="1" collapsed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0</v>
      </c>
      <c r="J47" s="63">
        <v>0</v>
      </c>
      <c r="K47" s="63">
        <v>0</v>
      </c>
      <c r="L47" s="63">
        <v>0</v>
      </c>
      <c r="Q47" s="102"/>
      <c r="R47" s="102"/>
    </row>
    <row r="48" spans="1:19" ht="26.25" hidden="1" customHeight="1" collapsed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0</v>
      </c>
      <c r="J48" s="63">
        <v>0</v>
      </c>
      <c r="K48" s="63">
        <v>0</v>
      </c>
      <c r="L48" s="63">
        <v>0</v>
      </c>
      <c r="Q48" s="102"/>
      <c r="R48" s="102"/>
    </row>
    <row r="49" spans="1:19" ht="27" hidden="1" customHeight="1" collapsed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0</v>
      </c>
      <c r="J49" s="63">
        <v>0</v>
      </c>
      <c r="K49" s="63">
        <v>0</v>
      </c>
      <c r="L49" s="63">
        <v>0</v>
      </c>
      <c r="Q49" s="102"/>
      <c r="R49" s="102"/>
    </row>
    <row r="50" spans="1:19" ht="26.25" hidden="1" customHeight="1" collapsed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0</v>
      </c>
      <c r="J50" s="63">
        <v>0</v>
      </c>
      <c r="K50" s="63">
        <v>0</v>
      </c>
      <c r="L50" s="63">
        <v>0</v>
      </c>
      <c r="Q50" s="102"/>
      <c r="R50" s="102"/>
    </row>
    <row r="51" spans="1:19" ht="15" hidden="1" customHeight="1" collapsed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0</v>
      </c>
      <c r="J51" s="63">
        <v>0</v>
      </c>
      <c r="K51" s="63">
        <v>0</v>
      </c>
      <c r="L51" s="63">
        <v>0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hidden="1" customHeight="1" collapsed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0</v>
      </c>
      <c r="J54" s="63">
        <v>0</v>
      </c>
      <c r="K54" s="63">
        <v>0</v>
      </c>
      <c r="L54" s="63">
        <v>0</v>
      </c>
      <c r="Q54" s="102"/>
      <c r="R54" s="102"/>
    </row>
    <row r="55" spans="1:19" ht="15.75" customHeight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100</v>
      </c>
      <c r="J55" s="63">
        <v>100</v>
      </c>
      <c r="K55" s="63">
        <v>100</v>
      </c>
      <c r="L55" s="63">
        <v>100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hidden="1" customHeight="1" collapsed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0</v>
      </c>
      <c r="J57" s="63">
        <v>0</v>
      </c>
      <c r="K57" s="63">
        <v>0</v>
      </c>
      <c r="L57" s="63">
        <v>0</v>
      </c>
      <c r="Q57" s="102"/>
      <c r="R57" s="102"/>
    </row>
    <row r="58" spans="1:19" ht="27.75" customHeight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400</v>
      </c>
      <c r="J58" s="63">
        <v>400</v>
      </c>
      <c r="K58" s="63">
        <v>400</v>
      </c>
      <c r="L58" s="63">
        <v>400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customHeight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1400</v>
      </c>
      <c r="J60" s="63">
        <v>1400</v>
      </c>
      <c r="K60" s="63">
        <v>1400</v>
      </c>
      <c r="L60" s="63">
        <v>1400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customHeight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200</v>
      </c>
      <c r="J131" s="40">
        <f>SUM(J132+J137+J145)</f>
        <v>200</v>
      </c>
      <c r="K131" s="39">
        <f>SUM(K132+K137+K145)</f>
        <v>200</v>
      </c>
      <c r="L131" s="34">
        <f>SUM(L132+L137+L145)</f>
        <v>200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200</v>
      </c>
      <c r="J145" s="40">
        <f t="shared" si="15"/>
        <v>200</v>
      </c>
      <c r="K145" s="39">
        <f t="shared" si="15"/>
        <v>200</v>
      </c>
      <c r="L145" s="34">
        <f t="shared" si="15"/>
        <v>200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200</v>
      </c>
      <c r="J146" s="75">
        <f t="shared" si="15"/>
        <v>200</v>
      </c>
      <c r="K146" s="52">
        <f t="shared" si="15"/>
        <v>200</v>
      </c>
      <c r="L146" s="54">
        <f t="shared" si="15"/>
        <v>200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200</v>
      </c>
      <c r="J147" s="40">
        <f>SUM(J148:J149)</f>
        <v>200</v>
      </c>
      <c r="K147" s="39">
        <f>SUM(K148:K149)</f>
        <v>200</v>
      </c>
      <c r="L147" s="34">
        <f>SUM(L148:L149)</f>
        <v>200</v>
      </c>
    </row>
    <row r="148" spans="1:12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200</v>
      </c>
      <c r="J148" s="94">
        <v>200</v>
      </c>
      <c r="K148" s="94">
        <v>200</v>
      </c>
      <c r="L148" s="94">
        <v>200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76.5" hidden="1" customHeight="1" collapsed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0</v>
      </c>
      <c r="J176" s="40">
        <f>SUM(J177+J230+J295)</f>
        <v>0</v>
      </c>
      <c r="K176" s="39">
        <f>SUM(K177+K230+K295)</f>
        <v>0</v>
      </c>
      <c r="L176" s="34">
        <f>SUM(L177+L230+L295)</f>
        <v>0</v>
      </c>
    </row>
    <row r="177" spans="1:16" ht="34.5" hidden="1" customHeight="1" collapsed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0</v>
      </c>
      <c r="J178" s="40">
        <f>SUM(J179+J182+J187+J193+J198)</f>
        <v>0</v>
      </c>
      <c r="K178" s="39">
        <f>SUM(K179+K182+K187+K193+K198)</f>
        <v>0</v>
      </c>
      <c r="L178" s="34">
        <f>SUM(L179+L182+L187+L193+L198)</f>
        <v>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0</v>
      </c>
      <c r="J182" s="43">
        <f>J183</f>
        <v>0</v>
      </c>
      <c r="K182" s="42">
        <f>K183</f>
        <v>0</v>
      </c>
      <c r="L182" s="44">
        <f>L183</f>
        <v>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0</v>
      </c>
      <c r="J183" s="40">
        <f>SUM(J184:J186)</f>
        <v>0</v>
      </c>
      <c r="K183" s="39">
        <f>SUM(K184:K186)</f>
        <v>0</v>
      </c>
      <c r="L183" s="34">
        <f>SUM(L184:L186)</f>
        <v>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hidden="1" customHeight="1" collapsed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0</v>
      </c>
      <c r="J186" s="81">
        <v>0</v>
      </c>
      <c r="K186" s="81">
        <v>0</v>
      </c>
      <c r="L186" s="33">
        <v>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0</v>
      </c>
      <c r="J187" s="40">
        <f>J188</f>
        <v>0</v>
      </c>
      <c r="K187" s="39">
        <f>K188</f>
        <v>0</v>
      </c>
      <c r="L187" s="34">
        <f>L188</f>
        <v>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hidden="1" customHeight="1" collapsed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0</v>
      </c>
      <c r="J190" s="26">
        <v>0</v>
      </c>
      <c r="K190" s="26">
        <v>0</v>
      </c>
      <c r="L190" s="26">
        <v>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71800</v>
      </c>
      <c r="J360" s="19">
        <f>SUM(J30+J176)</f>
        <v>71800</v>
      </c>
      <c r="K360" s="19">
        <f>SUM(K30+K176)</f>
        <v>71800</v>
      </c>
      <c r="L360" s="19">
        <f>SUM(L30+L176)</f>
        <v>71800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366"/>
  <sheetViews>
    <sheetView showRuler="0" topLeftCell="A55" zoomScaleNormal="100" workbookViewId="0">
      <selection activeCell="U376" sqref="U376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14.25" customHeight="1">
      <c r="A22" s="455" t="s">
        <v>244</v>
      </c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43.5" customHeight="1">
      <c r="A23" s="455" t="s">
        <v>243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212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 t="s">
        <v>242</v>
      </c>
      <c r="J25" s="120" t="s">
        <v>241</v>
      </c>
      <c r="K25" s="119" t="s">
        <v>241</v>
      </c>
      <c r="L25" s="119" t="s">
        <v>240</v>
      </c>
      <c r="M25" s="118"/>
    </row>
    <row r="26" spans="1:17">
      <c r="A26" s="456" t="s">
        <v>210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570799</v>
      </c>
      <c r="J30" s="34">
        <f>SUM(J31+J42+J61+J82+J89+J109+J131+J150+J160)</f>
        <v>570799</v>
      </c>
      <c r="K30" s="39">
        <f>SUM(K31+K42+K61+K82+K89+K109+K131+K150+K160)</f>
        <v>570799</v>
      </c>
      <c r="L30" s="34">
        <f>SUM(L31+L42+L61+L82+L89+L109+L131+L150+L160)</f>
        <v>570799</v>
      </c>
    </row>
    <row r="31" spans="1:17" ht="16.5" customHeight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552799</v>
      </c>
      <c r="J31" s="34">
        <f>SUM(J32+J38)</f>
        <v>552799</v>
      </c>
      <c r="K31" s="79">
        <f>SUM(K32+K38)</f>
        <v>552799</v>
      </c>
      <c r="L31" s="78">
        <f>SUM(L32+L38)</f>
        <v>552799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545150</v>
      </c>
      <c r="J32" s="34">
        <f>SUM(J33)</f>
        <v>545150</v>
      </c>
      <c r="K32" s="39">
        <f>SUM(K33)</f>
        <v>545150</v>
      </c>
      <c r="L32" s="34">
        <f>SUM(L33)</f>
        <v>545150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545150</v>
      </c>
      <c r="J33" s="34">
        <f t="shared" ref="J33:L34" si="0">SUM(J34)</f>
        <v>545150</v>
      </c>
      <c r="K33" s="34">
        <f t="shared" si="0"/>
        <v>545150</v>
      </c>
      <c r="L33" s="34">
        <f t="shared" si="0"/>
        <v>545150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545150</v>
      </c>
      <c r="J34" s="39">
        <f t="shared" si="0"/>
        <v>545150</v>
      </c>
      <c r="K34" s="39">
        <f t="shared" si="0"/>
        <v>545150</v>
      </c>
      <c r="L34" s="39">
        <f t="shared" si="0"/>
        <v>545150</v>
      </c>
      <c r="Q34" s="102"/>
      <c r="R34" s="102"/>
    </row>
    <row r="35" spans="1:19" ht="14.25" customHeight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545150</v>
      </c>
      <c r="J35" s="63">
        <v>545150</v>
      </c>
      <c r="K35" s="63">
        <v>545150</v>
      </c>
      <c r="L35" s="63">
        <v>545150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7649</v>
      </c>
      <c r="J38" s="34">
        <f t="shared" si="1"/>
        <v>7649</v>
      </c>
      <c r="K38" s="39">
        <f t="shared" si="1"/>
        <v>7649</v>
      </c>
      <c r="L38" s="34">
        <f t="shared" si="1"/>
        <v>7649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7649</v>
      </c>
      <c r="J39" s="34">
        <f t="shared" si="1"/>
        <v>7649</v>
      </c>
      <c r="K39" s="34">
        <f t="shared" si="1"/>
        <v>7649</v>
      </c>
      <c r="L39" s="34">
        <f t="shared" si="1"/>
        <v>7649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7649</v>
      </c>
      <c r="J40" s="34">
        <f t="shared" si="1"/>
        <v>7649</v>
      </c>
      <c r="K40" s="34">
        <f t="shared" si="1"/>
        <v>7649</v>
      </c>
      <c r="L40" s="34">
        <f t="shared" si="1"/>
        <v>7649</v>
      </c>
      <c r="Q40" s="102"/>
      <c r="R40" s="102"/>
    </row>
    <row r="41" spans="1:19" ht="14.25" customHeight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7649</v>
      </c>
      <c r="J41" s="63">
        <v>7649</v>
      </c>
      <c r="K41" s="63">
        <v>7649</v>
      </c>
      <c r="L41" s="63">
        <v>7649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17100</v>
      </c>
      <c r="J42" s="42">
        <f t="shared" si="2"/>
        <v>17100</v>
      </c>
      <c r="K42" s="44">
        <f t="shared" si="2"/>
        <v>17100</v>
      </c>
      <c r="L42" s="44">
        <f t="shared" si="2"/>
        <v>17100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17100</v>
      </c>
      <c r="J43" s="39">
        <f t="shared" si="2"/>
        <v>17100</v>
      </c>
      <c r="K43" s="34">
        <f t="shared" si="2"/>
        <v>17100</v>
      </c>
      <c r="L43" s="39">
        <f t="shared" si="2"/>
        <v>17100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17100</v>
      </c>
      <c r="J44" s="39">
        <f t="shared" si="2"/>
        <v>17100</v>
      </c>
      <c r="K44" s="78">
        <f t="shared" si="2"/>
        <v>17100</v>
      </c>
      <c r="L44" s="78">
        <f t="shared" si="2"/>
        <v>17100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17100</v>
      </c>
      <c r="J45" s="54">
        <f>SUM(J46:J60)</f>
        <v>17100</v>
      </c>
      <c r="K45" s="52">
        <f>SUM(K46:K60)</f>
        <v>17100</v>
      </c>
      <c r="L45" s="52">
        <f>SUM(L46:L60)</f>
        <v>17100</v>
      </c>
      <c r="Q45" s="102"/>
      <c r="R45" s="102"/>
    </row>
    <row r="46" spans="1:19" ht="15.75" hidden="1" customHeight="1" collapsed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0</v>
      </c>
      <c r="J46" s="63">
        <v>0</v>
      </c>
      <c r="K46" s="63">
        <v>0</v>
      </c>
      <c r="L46" s="63">
        <v>0</v>
      </c>
      <c r="Q46" s="102"/>
      <c r="R46" s="102"/>
    </row>
    <row r="47" spans="1:19" ht="26.25" hidden="1" customHeight="1" collapsed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0</v>
      </c>
      <c r="J47" s="63">
        <v>0</v>
      </c>
      <c r="K47" s="63">
        <v>0</v>
      </c>
      <c r="L47" s="63">
        <v>0</v>
      </c>
      <c r="Q47" s="102"/>
      <c r="R47" s="102"/>
    </row>
    <row r="48" spans="1:19" ht="26.25" hidden="1" customHeight="1" collapsed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0</v>
      </c>
      <c r="J48" s="63">
        <v>0</v>
      </c>
      <c r="K48" s="63">
        <v>0</v>
      </c>
      <c r="L48" s="63">
        <v>0</v>
      </c>
      <c r="Q48" s="102"/>
      <c r="R48" s="102"/>
    </row>
    <row r="49" spans="1:19" ht="27" hidden="1" customHeight="1" collapsed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0</v>
      </c>
      <c r="J49" s="63">
        <v>0</v>
      </c>
      <c r="K49" s="63">
        <v>0</v>
      </c>
      <c r="L49" s="63">
        <v>0</v>
      </c>
      <c r="Q49" s="102"/>
      <c r="R49" s="102"/>
    </row>
    <row r="50" spans="1:19" ht="26.25" hidden="1" customHeight="1" collapsed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0</v>
      </c>
      <c r="J50" s="63">
        <v>0</v>
      </c>
      <c r="K50" s="63">
        <v>0</v>
      </c>
      <c r="L50" s="63">
        <v>0</v>
      </c>
      <c r="Q50" s="102"/>
      <c r="R50" s="102"/>
    </row>
    <row r="51" spans="1:19" ht="15" customHeight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200</v>
      </c>
      <c r="J51" s="63">
        <v>200</v>
      </c>
      <c r="K51" s="63">
        <v>200</v>
      </c>
      <c r="L51" s="63">
        <v>200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hidden="1" customHeight="1" collapsed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0</v>
      </c>
      <c r="J54" s="63">
        <v>0</v>
      </c>
      <c r="K54" s="63">
        <v>0</v>
      </c>
      <c r="L54" s="63">
        <v>0</v>
      </c>
      <c r="Q54" s="102"/>
      <c r="R54" s="102"/>
    </row>
    <row r="55" spans="1:19" ht="15.75" customHeight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1200</v>
      </c>
      <c r="J55" s="63">
        <v>1200</v>
      </c>
      <c r="K55" s="63">
        <v>1200</v>
      </c>
      <c r="L55" s="63">
        <v>1200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hidden="1" customHeight="1" collapsed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0</v>
      </c>
      <c r="J57" s="63">
        <v>0</v>
      </c>
      <c r="K57" s="63">
        <v>0</v>
      </c>
      <c r="L57" s="63">
        <v>0</v>
      </c>
      <c r="Q57" s="102"/>
      <c r="R57" s="102"/>
    </row>
    <row r="58" spans="1:19" ht="27.75" customHeight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2800</v>
      </c>
      <c r="J58" s="63">
        <v>2800</v>
      </c>
      <c r="K58" s="63">
        <v>2800</v>
      </c>
      <c r="L58" s="63">
        <v>2800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customHeight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12900</v>
      </c>
      <c r="J60" s="63">
        <v>12900</v>
      </c>
      <c r="K60" s="63">
        <v>12900</v>
      </c>
      <c r="L60" s="63">
        <v>12900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customHeight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900</v>
      </c>
      <c r="J131" s="40">
        <f>SUM(J132+J137+J145)</f>
        <v>900</v>
      </c>
      <c r="K131" s="39">
        <f>SUM(K132+K137+K145)</f>
        <v>900</v>
      </c>
      <c r="L131" s="34">
        <f>SUM(L132+L137+L145)</f>
        <v>900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900</v>
      </c>
      <c r="J145" s="40">
        <f t="shared" si="15"/>
        <v>900</v>
      </c>
      <c r="K145" s="39">
        <f t="shared" si="15"/>
        <v>900</v>
      </c>
      <c r="L145" s="34">
        <f t="shared" si="15"/>
        <v>900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900</v>
      </c>
      <c r="J146" s="75">
        <f t="shared" si="15"/>
        <v>900</v>
      </c>
      <c r="K146" s="52">
        <f t="shared" si="15"/>
        <v>900</v>
      </c>
      <c r="L146" s="54">
        <f t="shared" si="15"/>
        <v>900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900</v>
      </c>
      <c r="J147" s="40">
        <f>SUM(J148:J149)</f>
        <v>900</v>
      </c>
      <c r="K147" s="39">
        <f>SUM(K148:K149)</f>
        <v>900</v>
      </c>
      <c r="L147" s="34">
        <f>SUM(L148:L149)</f>
        <v>900</v>
      </c>
    </row>
    <row r="148" spans="1:12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900</v>
      </c>
      <c r="J148" s="94">
        <v>900</v>
      </c>
      <c r="K148" s="94">
        <v>900</v>
      </c>
      <c r="L148" s="94">
        <v>900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76.5" hidden="1" customHeight="1" collapsed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0</v>
      </c>
      <c r="J176" s="40">
        <f>SUM(J177+J230+J295)</f>
        <v>0</v>
      </c>
      <c r="K176" s="39">
        <f>SUM(K177+K230+K295)</f>
        <v>0</v>
      </c>
      <c r="L176" s="34">
        <f>SUM(L177+L230+L295)</f>
        <v>0</v>
      </c>
    </row>
    <row r="177" spans="1:16" ht="34.5" hidden="1" customHeight="1" collapsed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0</v>
      </c>
      <c r="J178" s="40">
        <f>SUM(J179+J182+J187+J193+J198)</f>
        <v>0</v>
      </c>
      <c r="K178" s="39">
        <f>SUM(K179+K182+K187+K193+K198)</f>
        <v>0</v>
      </c>
      <c r="L178" s="34">
        <f>SUM(L179+L182+L187+L193+L198)</f>
        <v>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0</v>
      </c>
      <c r="J182" s="43">
        <f>J183</f>
        <v>0</v>
      </c>
      <c r="K182" s="42">
        <f>K183</f>
        <v>0</v>
      </c>
      <c r="L182" s="44">
        <f>L183</f>
        <v>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0</v>
      </c>
      <c r="J183" s="40">
        <f>SUM(J184:J186)</f>
        <v>0</v>
      </c>
      <c r="K183" s="39">
        <f>SUM(K184:K186)</f>
        <v>0</v>
      </c>
      <c r="L183" s="34">
        <f>SUM(L184:L186)</f>
        <v>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hidden="1" customHeight="1" collapsed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0</v>
      </c>
      <c r="J186" s="81">
        <v>0</v>
      </c>
      <c r="K186" s="81">
        <v>0</v>
      </c>
      <c r="L186" s="33">
        <v>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0</v>
      </c>
      <c r="J187" s="40">
        <f>J188</f>
        <v>0</v>
      </c>
      <c r="K187" s="39">
        <f>K188</f>
        <v>0</v>
      </c>
      <c r="L187" s="34">
        <f>L188</f>
        <v>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hidden="1" customHeight="1" collapsed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0</v>
      </c>
      <c r="J190" s="26">
        <v>0</v>
      </c>
      <c r="K190" s="26">
        <v>0</v>
      </c>
      <c r="L190" s="26">
        <v>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570799</v>
      </c>
      <c r="J360" s="19">
        <f>SUM(J30+J176)</f>
        <v>570799</v>
      </c>
      <c r="K360" s="19">
        <f>SUM(K30+K176)</f>
        <v>570799</v>
      </c>
      <c r="L360" s="19">
        <f>SUM(L30+L176)</f>
        <v>570799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66"/>
  <sheetViews>
    <sheetView showRuler="0" topLeftCell="A29" zoomScaleNormal="100" workbookViewId="0">
      <selection activeCell="R360" sqref="R360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14.25" customHeight="1">
      <c r="A22" s="455" t="s">
        <v>246</v>
      </c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43.5" customHeight="1">
      <c r="A23" s="455" t="s">
        <v>243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212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 t="s">
        <v>242</v>
      </c>
      <c r="J25" s="120" t="s">
        <v>241</v>
      </c>
      <c r="K25" s="119" t="s">
        <v>240</v>
      </c>
      <c r="L25" s="119" t="s">
        <v>240</v>
      </c>
      <c r="M25" s="118"/>
    </row>
    <row r="26" spans="1:17">
      <c r="A26" s="456" t="s">
        <v>210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81549</v>
      </c>
      <c r="J30" s="34">
        <f>SUM(J31+J42+J61+J82+J89+J109+J131+J150+J160)</f>
        <v>81549</v>
      </c>
      <c r="K30" s="39">
        <f>SUM(K31+K42+K61+K82+K89+K109+K131+K150+K160)</f>
        <v>81549.77</v>
      </c>
      <c r="L30" s="34">
        <f>SUM(L31+L42+L61+L82+L89+L109+L131+L150+L160)</f>
        <v>81549.77</v>
      </c>
    </row>
    <row r="31" spans="1:17" ht="16.5" customHeight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78738</v>
      </c>
      <c r="J31" s="34">
        <f>SUM(J32+J38)</f>
        <v>78738</v>
      </c>
      <c r="K31" s="79">
        <f>SUM(K32+K38)</f>
        <v>78738</v>
      </c>
      <c r="L31" s="78">
        <f>SUM(L32+L38)</f>
        <v>78738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77623</v>
      </c>
      <c r="J32" s="34">
        <f>SUM(J33)</f>
        <v>77623</v>
      </c>
      <c r="K32" s="39">
        <f>SUM(K33)</f>
        <v>77623</v>
      </c>
      <c r="L32" s="34">
        <f>SUM(L33)</f>
        <v>77623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77623</v>
      </c>
      <c r="J33" s="34">
        <f t="shared" ref="J33:L34" si="0">SUM(J34)</f>
        <v>77623</v>
      </c>
      <c r="K33" s="34">
        <f t="shared" si="0"/>
        <v>77623</v>
      </c>
      <c r="L33" s="34">
        <f t="shared" si="0"/>
        <v>77623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77623</v>
      </c>
      <c r="J34" s="39">
        <f t="shared" si="0"/>
        <v>77623</v>
      </c>
      <c r="K34" s="39">
        <f t="shared" si="0"/>
        <v>77623</v>
      </c>
      <c r="L34" s="39">
        <f t="shared" si="0"/>
        <v>77623</v>
      </c>
      <c r="Q34" s="102"/>
      <c r="R34" s="102"/>
    </row>
    <row r="35" spans="1:19" ht="14.25" customHeight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77623</v>
      </c>
      <c r="J35" s="63">
        <v>77623</v>
      </c>
      <c r="K35" s="63">
        <v>77623</v>
      </c>
      <c r="L35" s="63">
        <v>77623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1115</v>
      </c>
      <c r="J38" s="34">
        <f t="shared" si="1"/>
        <v>1115</v>
      </c>
      <c r="K38" s="39">
        <f t="shared" si="1"/>
        <v>1115</v>
      </c>
      <c r="L38" s="34">
        <f t="shared" si="1"/>
        <v>1115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1115</v>
      </c>
      <c r="J39" s="34">
        <f t="shared" si="1"/>
        <v>1115</v>
      </c>
      <c r="K39" s="34">
        <f t="shared" si="1"/>
        <v>1115</v>
      </c>
      <c r="L39" s="34">
        <f t="shared" si="1"/>
        <v>1115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1115</v>
      </c>
      <c r="J40" s="34">
        <f t="shared" si="1"/>
        <v>1115</v>
      </c>
      <c r="K40" s="34">
        <f t="shared" si="1"/>
        <v>1115</v>
      </c>
      <c r="L40" s="34">
        <f t="shared" si="1"/>
        <v>1115</v>
      </c>
      <c r="Q40" s="102"/>
      <c r="R40" s="102"/>
    </row>
    <row r="41" spans="1:19" ht="14.25" customHeight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1115</v>
      </c>
      <c r="J41" s="63">
        <v>1115</v>
      </c>
      <c r="K41" s="63">
        <v>1115</v>
      </c>
      <c r="L41" s="63">
        <v>1115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2232</v>
      </c>
      <c r="J42" s="42">
        <f t="shared" si="2"/>
        <v>2232</v>
      </c>
      <c r="K42" s="44">
        <f t="shared" si="2"/>
        <v>2232.77</v>
      </c>
      <c r="L42" s="44">
        <f t="shared" si="2"/>
        <v>2232.77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2232</v>
      </c>
      <c r="J43" s="39">
        <f t="shared" si="2"/>
        <v>2232</v>
      </c>
      <c r="K43" s="34">
        <f t="shared" si="2"/>
        <v>2232.77</v>
      </c>
      <c r="L43" s="39">
        <f t="shared" si="2"/>
        <v>2232.77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2232</v>
      </c>
      <c r="J44" s="39">
        <f t="shared" si="2"/>
        <v>2232</v>
      </c>
      <c r="K44" s="78">
        <f t="shared" si="2"/>
        <v>2232.77</v>
      </c>
      <c r="L44" s="78">
        <f t="shared" si="2"/>
        <v>2232.77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2232</v>
      </c>
      <c r="J45" s="54">
        <f>SUM(J46:J60)</f>
        <v>2232</v>
      </c>
      <c r="K45" s="52">
        <f>SUM(K46:K60)</f>
        <v>2232.77</v>
      </c>
      <c r="L45" s="52">
        <f>SUM(L46:L60)</f>
        <v>2232.77</v>
      </c>
      <c r="Q45" s="102"/>
      <c r="R45" s="102"/>
    </row>
    <row r="46" spans="1:19" ht="15.75" hidden="1" customHeight="1" collapsed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0</v>
      </c>
      <c r="J46" s="63">
        <v>0</v>
      </c>
      <c r="K46" s="63">
        <v>0</v>
      </c>
      <c r="L46" s="63">
        <v>0</v>
      </c>
      <c r="Q46" s="102"/>
      <c r="R46" s="102"/>
    </row>
    <row r="47" spans="1:19" ht="26.25" hidden="1" customHeight="1" collapsed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0</v>
      </c>
      <c r="J47" s="63">
        <v>0</v>
      </c>
      <c r="K47" s="63">
        <v>0</v>
      </c>
      <c r="L47" s="63">
        <v>0</v>
      </c>
      <c r="Q47" s="102"/>
      <c r="R47" s="102"/>
    </row>
    <row r="48" spans="1:19" ht="26.25" hidden="1" customHeight="1" collapsed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0</v>
      </c>
      <c r="J48" s="63">
        <v>0</v>
      </c>
      <c r="K48" s="63">
        <v>0</v>
      </c>
      <c r="L48" s="63">
        <v>0</v>
      </c>
      <c r="Q48" s="102"/>
      <c r="R48" s="102"/>
    </row>
    <row r="49" spans="1:19" ht="27" hidden="1" customHeight="1" collapsed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0</v>
      </c>
      <c r="J49" s="63">
        <v>0</v>
      </c>
      <c r="K49" s="63">
        <v>0</v>
      </c>
      <c r="L49" s="63">
        <v>0</v>
      </c>
      <c r="Q49" s="102"/>
      <c r="R49" s="102"/>
    </row>
    <row r="50" spans="1:19" ht="26.25" hidden="1" customHeight="1" collapsed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0</v>
      </c>
      <c r="J50" s="63">
        <v>0</v>
      </c>
      <c r="K50" s="63">
        <v>0</v>
      </c>
      <c r="L50" s="63">
        <v>0</v>
      </c>
      <c r="Q50" s="102"/>
      <c r="R50" s="102"/>
    </row>
    <row r="51" spans="1:19" ht="15" hidden="1" customHeight="1" collapsed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0</v>
      </c>
      <c r="J51" s="63">
        <v>0</v>
      </c>
      <c r="K51" s="63">
        <v>0</v>
      </c>
      <c r="L51" s="63">
        <v>0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hidden="1" customHeight="1" collapsed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0</v>
      </c>
      <c r="J54" s="63">
        <v>0</v>
      </c>
      <c r="K54" s="63">
        <v>0</v>
      </c>
      <c r="L54" s="63">
        <v>0</v>
      </c>
      <c r="Q54" s="102"/>
      <c r="R54" s="102"/>
    </row>
    <row r="55" spans="1:19" ht="15.75" customHeight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110</v>
      </c>
      <c r="J55" s="63">
        <v>110</v>
      </c>
      <c r="K55" s="63">
        <v>110.77</v>
      </c>
      <c r="L55" s="63">
        <v>110.77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hidden="1" customHeight="1" collapsed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0</v>
      </c>
      <c r="J57" s="63">
        <v>0</v>
      </c>
      <c r="K57" s="63">
        <v>0</v>
      </c>
      <c r="L57" s="63">
        <v>0</v>
      </c>
      <c r="Q57" s="102"/>
      <c r="R57" s="102"/>
    </row>
    <row r="58" spans="1:19" ht="27.75" customHeight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220</v>
      </c>
      <c r="J58" s="63">
        <v>220</v>
      </c>
      <c r="K58" s="63">
        <v>220</v>
      </c>
      <c r="L58" s="63">
        <v>220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customHeight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1902</v>
      </c>
      <c r="J60" s="63">
        <v>1902</v>
      </c>
      <c r="K60" s="63">
        <v>1902</v>
      </c>
      <c r="L60" s="63">
        <v>1902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customHeight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579</v>
      </c>
      <c r="J131" s="40">
        <f>SUM(J132+J137+J145)</f>
        <v>579</v>
      </c>
      <c r="K131" s="39">
        <f>SUM(K132+K137+K145)</f>
        <v>579</v>
      </c>
      <c r="L131" s="34">
        <f>SUM(L132+L137+L145)</f>
        <v>579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579</v>
      </c>
      <c r="J145" s="40">
        <f t="shared" si="15"/>
        <v>579</v>
      </c>
      <c r="K145" s="39">
        <f t="shared" si="15"/>
        <v>579</v>
      </c>
      <c r="L145" s="34">
        <f t="shared" si="15"/>
        <v>579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579</v>
      </c>
      <c r="J146" s="75">
        <f t="shared" si="15"/>
        <v>579</v>
      </c>
      <c r="K146" s="52">
        <f t="shared" si="15"/>
        <v>579</v>
      </c>
      <c r="L146" s="54">
        <f t="shared" si="15"/>
        <v>579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579</v>
      </c>
      <c r="J147" s="40">
        <f>SUM(J148:J149)</f>
        <v>579</v>
      </c>
      <c r="K147" s="39">
        <f>SUM(K148:K149)</f>
        <v>579</v>
      </c>
      <c r="L147" s="34">
        <f>SUM(L148:L149)</f>
        <v>579</v>
      </c>
    </row>
    <row r="148" spans="1:12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579</v>
      </c>
      <c r="J148" s="94">
        <v>579</v>
      </c>
      <c r="K148" s="94">
        <v>579</v>
      </c>
      <c r="L148" s="94">
        <v>579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76.5" hidden="1" customHeight="1" collapsed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0</v>
      </c>
      <c r="J176" s="40">
        <f>SUM(J177+J230+J295)</f>
        <v>0</v>
      </c>
      <c r="K176" s="39">
        <f>SUM(K177+K230+K295)</f>
        <v>0</v>
      </c>
      <c r="L176" s="34">
        <f>SUM(L177+L230+L295)</f>
        <v>0</v>
      </c>
    </row>
    <row r="177" spans="1:16" ht="34.5" hidden="1" customHeight="1" collapsed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0</v>
      </c>
      <c r="J178" s="40">
        <f>SUM(J179+J182+J187+J193+J198)</f>
        <v>0</v>
      </c>
      <c r="K178" s="39">
        <f>SUM(K179+K182+K187+K193+K198)</f>
        <v>0</v>
      </c>
      <c r="L178" s="34">
        <f>SUM(L179+L182+L187+L193+L198)</f>
        <v>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0</v>
      </c>
      <c r="J182" s="43">
        <f>J183</f>
        <v>0</v>
      </c>
      <c r="K182" s="42">
        <f>K183</f>
        <v>0</v>
      </c>
      <c r="L182" s="44">
        <f>L183</f>
        <v>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0</v>
      </c>
      <c r="J183" s="40">
        <f>SUM(J184:J186)</f>
        <v>0</v>
      </c>
      <c r="K183" s="39">
        <f>SUM(K184:K186)</f>
        <v>0</v>
      </c>
      <c r="L183" s="34">
        <f>SUM(L184:L186)</f>
        <v>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hidden="1" customHeight="1" collapsed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0</v>
      </c>
      <c r="J186" s="81">
        <v>0</v>
      </c>
      <c r="K186" s="81">
        <v>0</v>
      </c>
      <c r="L186" s="33">
        <v>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0</v>
      </c>
      <c r="J187" s="40">
        <f>J188</f>
        <v>0</v>
      </c>
      <c r="K187" s="39">
        <f>K188</f>
        <v>0</v>
      </c>
      <c r="L187" s="34">
        <f>L188</f>
        <v>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hidden="1" customHeight="1" collapsed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0</v>
      </c>
      <c r="J190" s="26">
        <v>0</v>
      </c>
      <c r="K190" s="26">
        <v>0</v>
      </c>
      <c r="L190" s="26">
        <v>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81549</v>
      </c>
      <c r="J360" s="19">
        <f>SUM(J30+J176)</f>
        <v>81549</v>
      </c>
      <c r="K360" s="19">
        <f>SUM(K30+K176)</f>
        <v>81549.77</v>
      </c>
      <c r="L360" s="19">
        <f>SUM(L30+L176)</f>
        <v>81549.77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366"/>
  <sheetViews>
    <sheetView showRuler="0" topLeftCell="A41" zoomScaleNormal="100" workbookViewId="0">
      <selection activeCell="R58" sqref="R58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29.1" customHeight="1">
      <c r="A22" s="455" t="s">
        <v>247</v>
      </c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43.5" customHeight="1">
      <c r="A23" s="455" t="s">
        <v>243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212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 t="s">
        <v>242</v>
      </c>
      <c r="J25" s="120" t="s">
        <v>240</v>
      </c>
      <c r="K25" s="119" t="s">
        <v>241</v>
      </c>
      <c r="L25" s="119" t="s">
        <v>240</v>
      </c>
      <c r="M25" s="118"/>
    </row>
    <row r="26" spans="1:17">
      <c r="A26" s="456" t="s">
        <v>210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73100</v>
      </c>
      <c r="J30" s="34">
        <f>SUM(J31+J42+J61+J82+J89+J109+J131+J150+J160)</f>
        <v>73100</v>
      </c>
      <c r="K30" s="39">
        <f>SUM(K31+K42+K61+K82+K89+K109+K131+K150+K160)</f>
        <v>73100</v>
      </c>
      <c r="L30" s="34">
        <f>SUM(L31+L42+L61+L82+L89+L109+L131+L150+L160)</f>
        <v>73100</v>
      </c>
    </row>
    <row r="31" spans="1:17" ht="16.5" customHeight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72000</v>
      </c>
      <c r="J31" s="34">
        <f>SUM(J32+J38)</f>
        <v>72000</v>
      </c>
      <c r="K31" s="79">
        <f>SUM(K32+K38)</f>
        <v>72000</v>
      </c>
      <c r="L31" s="78">
        <f>SUM(L32+L38)</f>
        <v>72000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70800</v>
      </c>
      <c r="J32" s="34">
        <f>SUM(J33)</f>
        <v>70800</v>
      </c>
      <c r="K32" s="39">
        <f>SUM(K33)</f>
        <v>70800</v>
      </c>
      <c r="L32" s="34">
        <f>SUM(L33)</f>
        <v>70800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70800</v>
      </c>
      <c r="J33" s="34">
        <f t="shared" ref="J33:L34" si="0">SUM(J34)</f>
        <v>70800</v>
      </c>
      <c r="K33" s="34">
        <f t="shared" si="0"/>
        <v>70800</v>
      </c>
      <c r="L33" s="34">
        <f t="shared" si="0"/>
        <v>70800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70800</v>
      </c>
      <c r="J34" s="39">
        <f t="shared" si="0"/>
        <v>70800</v>
      </c>
      <c r="K34" s="39">
        <f t="shared" si="0"/>
        <v>70800</v>
      </c>
      <c r="L34" s="39">
        <f t="shared" si="0"/>
        <v>70800</v>
      </c>
      <c r="Q34" s="102"/>
      <c r="R34" s="102"/>
    </row>
    <row r="35" spans="1:19" ht="14.25" customHeight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70800</v>
      </c>
      <c r="J35" s="63">
        <v>70800</v>
      </c>
      <c r="K35" s="63">
        <v>70800</v>
      </c>
      <c r="L35" s="63">
        <v>70800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1200</v>
      </c>
      <c r="J38" s="34">
        <f t="shared" si="1"/>
        <v>1200</v>
      </c>
      <c r="K38" s="39">
        <f t="shared" si="1"/>
        <v>1200</v>
      </c>
      <c r="L38" s="34">
        <f t="shared" si="1"/>
        <v>1200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1200</v>
      </c>
      <c r="J39" s="34">
        <f t="shared" si="1"/>
        <v>1200</v>
      </c>
      <c r="K39" s="34">
        <f t="shared" si="1"/>
        <v>1200</v>
      </c>
      <c r="L39" s="34">
        <f t="shared" si="1"/>
        <v>1200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1200</v>
      </c>
      <c r="J40" s="34">
        <f t="shared" si="1"/>
        <v>1200</v>
      </c>
      <c r="K40" s="34">
        <f t="shared" si="1"/>
        <v>1200</v>
      </c>
      <c r="L40" s="34">
        <f t="shared" si="1"/>
        <v>1200</v>
      </c>
      <c r="Q40" s="102"/>
      <c r="R40" s="102"/>
    </row>
    <row r="41" spans="1:19" ht="14.25" customHeight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1200</v>
      </c>
      <c r="J41" s="63">
        <v>1200</v>
      </c>
      <c r="K41" s="63">
        <v>1200</v>
      </c>
      <c r="L41" s="63">
        <v>1200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1000</v>
      </c>
      <c r="J42" s="42">
        <f t="shared" si="2"/>
        <v>1000</v>
      </c>
      <c r="K42" s="44">
        <f t="shared" si="2"/>
        <v>1000</v>
      </c>
      <c r="L42" s="44">
        <f t="shared" si="2"/>
        <v>1000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1000</v>
      </c>
      <c r="J43" s="39">
        <f t="shared" si="2"/>
        <v>1000</v>
      </c>
      <c r="K43" s="34">
        <f t="shared" si="2"/>
        <v>1000</v>
      </c>
      <c r="L43" s="39">
        <f t="shared" si="2"/>
        <v>1000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1000</v>
      </c>
      <c r="J44" s="39">
        <f t="shared" si="2"/>
        <v>1000</v>
      </c>
      <c r="K44" s="78">
        <f t="shared" si="2"/>
        <v>1000</v>
      </c>
      <c r="L44" s="78">
        <f t="shared" si="2"/>
        <v>1000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1000</v>
      </c>
      <c r="J45" s="54">
        <f>SUM(J46:J60)</f>
        <v>1000</v>
      </c>
      <c r="K45" s="52">
        <f>SUM(K46:K60)</f>
        <v>1000</v>
      </c>
      <c r="L45" s="52">
        <f>SUM(L46:L60)</f>
        <v>1000</v>
      </c>
      <c r="Q45" s="102"/>
      <c r="R45" s="102"/>
    </row>
    <row r="46" spans="1:19" ht="15.75" hidden="1" customHeight="1" collapsed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0</v>
      </c>
      <c r="J46" s="63">
        <v>0</v>
      </c>
      <c r="K46" s="63">
        <v>0</v>
      </c>
      <c r="L46" s="63">
        <v>0</v>
      </c>
      <c r="Q46" s="102"/>
      <c r="R46" s="102"/>
    </row>
    <row r="47" spans="1:19" ht="26.25" hidden="1" customHeight="1" collapsed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0</v>
      </c>
      <c r="J47" s="63">
        <v>0</v>
      </c>
      <c r="K47" s="63">
        <v>0</v>
      </c>
      <c r="L47" s="63">
        <v>0</v>
      </c>
      <c r="Q47" s="102"/>
      <c r="R47" s="102"/>
    </row>
    <row r="48" spans="1:19" ht="26.25" hidden="1" customHeight="1" collapsed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0</v>
      </c>
      <c r="J48" s="63">
        <v>0</v>
      </c>
      <c r="K48" s="63">
        <v>0</v>
      </c>
      <c r="L48" s="63">
        <v>0</v>
      </c>
      <c r="Q48" s="102"/>
      <c r="R48" s="102"/>
    </row>
    <row r="49" spans="1:19" ht="27" hidden="1" customHeight="1" collapsed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0</v>
      </c>
      <c r="J49" s="63">
        <v>0</v>
      </c>
      <c r="K49" s="63">
        <v>0</v>
      </c>
      <c r="L49" s="63">
        <v>0</v>
      </c>
      <c r="Q49" s="102"/>
      <c r="R49" s="102"/>
    </row>
    <row r="50" spans="1:19" ht="26.25" hidden="1" customHeight="1" collapsed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0</v>
      </c>
      <c r="J50" s="63">
        <v>0</v>
      </c>
      <c r="K50" s="63">
        <v>0</v>
      </c>
      <c r="L50" s="63">
        <v>0</v>
      </c>
      <c r="Q50" s="102"/>
      <c r="R50" s="102"/>
    </row>
    <row r="51" spans="1:19" ht="15" hidden="1" customHeight="1" collapsed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0</v>
      </c>
      <c r="J51" s="63">
        <v>0</v>
      </c>
      <c r="K51" s="63">
        <v>0</v>
      </c>
      <c r="L51" s="63">
        <v>0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hidden="1" customHeight="1" collapsed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0</v>
      </c>
      <c r="J54" s="63">
        <v>0</v>
      </c>
      <c r="K54" s="63">
        <v>0</v>
      </c>
      <c r="L54" s="63">
        <v>0</v>
      </c>
      <c r="Q54" s="102"/>
      <c r="R54" s="102"/>
    </row>
    <row r="55" spans="1:19" ht="15.75" customHeight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100</v>
      </c>
      <c r="J55" s="63">
        <v>100</v>
      </c>
      <c r="K55" s="63">
        <v>100</v>
      </c>
      <c r="L55" s="63">
        <v>100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hidden="1" customHeight="1" collapsed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0</v>
      </c>
      <c r="J57" s="63">
        <v>0</v>
      </c>
      <c r="K57" s="63">
        <v>0</v>
      </c>
      <c r="L57" s="63">
        <v>0</v>
      </c>
      <c r="Q57" s="102"/>
      <c r="R57" s="102"/>
    </row>
    <row r="58" spans="1:19" ht="27.75" customHeight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300</v>
      </c>
      <c r="J58" s="63">
        <v>300</v>
      </c>
      <c r="K58" s="63">
        <v>300</v>
      </c>
      <c r="L58" s="63">
        <v>300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customHeight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600</v>
      </c>
      <c r="J60" s="63">
        <v>600</v>
      </c>
      <c r="K60" s="63">
        <v>600</v>
      </c>
      <c r="L60" s="63">
        <v>600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customHeight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100</v>
      </c>
      <c r="J131" s="40">
        <f>SUM(J132+J137+J145)</f>
        <v>100</v>
      </c>
      <c r="K131" s="39">
        <f>SUM(K132+K137+K145)</f>
        <v>100</v>
      </c>
      <c r="L131" s="34">
        <f>SUM(L132+L137+L145)</f>
        <v>100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100</v>
      </c>
      <c r="J145" s="40">
        <f t="shared" si="15"/>
        <v>100</v>
      </c>
      <c r="K145" s="39">
        <f t="shared" si="15"/>
        <v>100</v>
      </c>
      <c r="L145" s="34">
        <f t="shared" si="15"/>
        <v>100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100</v>
      </c>
      <c r="J146" s="75">
        <f t="shared" si="15"/>
        <v>100</v>
      </c>
      <c r="K146" s="52">
        <f t="shared" si="15"/>
        <v>100</v>
      </c>
      <c r="L146" s="54">
        <f t="shared" si="15"/>
        <v>100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100</v>
      </c>
      <c r="J147" s="40">
        <f>SUM(J148:J149)</f>
        <v>100</v>
      </c>
      <c r="K147" s="39">
        <f>SUM(K148:K149)</f>
        <v>100</v>
      </c>
      <c r="L147" s="34">
        <f>SUM(L148:L149)</f>
        <v>100</v>
      </c>
    </row>
    <row r="148" spans="1:12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100</v>
      </c>
      <c r="J148" s="94">
        <v>100</v>
      </c>
      <c r="K148" s="94">
        <v>100</v>
      </c>
      <c r="L148" s="94">
        <v>100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76.5" hidden="1" customHeight="1" collapsed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0</v>
      </c>
      <c r="J176" s="40">
        <f>SUM(J177+J230+J295)</f>
        <v>0</v>
      </c>
      <c r="K176" s="39">
        <f>SUM(K177+K230+K295)</f>
        <v>0</v>
      </c>
      <c r="L176" s="34">
        <f>SUM(L177+L230+L295)</f>
        <v>0</v>
      </c>
    </row>
    <row r="177" spans="1:16" ht="34.5" hidden="1" customHeight="1" collapsed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0</v>
      </c>
      <c r="J178" s="40">
        <f>SUM(J179+J182+J187+J193+J198)</f>
        <v>0</v>
      </c>
      <c r="K178" s="39">
        <f>SUM(K179+K182+K187+K193+K198)</f>
        <v>0</v>
      </c>
      <c r="L178" s="34">
        <f>SUM(L179+L182+L187+L193+L198)</f>
        <v>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0</v>
      </c>
      <c r="J182" s="43">
        <f>J183</f>
        <v>0</v>
      </c>
      <c r="K182" s="42">
        <f>K183</f>
        <v>0</v>
      </c>
      <c r="L182" s="44">
        <f>L183</f>
        <v>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0</v>
      </c>
      <c r="J183" s="40">
        <f>SUM(J184:J186)</f>
        <v>0</v>
      </c>
      <c r="K183" s="39">
        <f>SUM(K184:K186)</f>
        <v>0</v>
      </c>
      <c r="L183" s="34">
        <f>SUM(L184:L186)</f>
        <v>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hidden="1" customHeight="1" collapsed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0</v>
      </c>
      <c r="J186" s="81">
        <v>0</v>
      </c>
      <c r="K186" s="81">
        <v>0</v>
      </c>
      <c r="L186" s="33">
        <v>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0</v>
      </c>
      <c r="J187" s="40">
        <f>J188</f>
        <v>0</v>
      </c>
      <c r="K187" s="39">
        <f>K188</f>
        <v>0</v>
      </c>
      <c r="L187" s="34">
        <f>L188</f>
        <v>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hidden="1" customHeight="1" collapsed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0</v>
      </c>
      <c r="J190" s="26">
        <v>0</v>
      </c>
      <c r="K190" s="26">
        <v>0</v>
      </c>
      <c r="L190" s="26">
        <v>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73100</v>
      </c>
      <c r="J360" s="19">
        <f>SUM(J30+J176)</f>
        <v>73100</v>
      </c>
      <c r="K360" s="19">
        <f>SUM(K30+K176)</f>
        <v>73100</v>
      </c>
      <c r="L360" s="19">
        <f>SUM(L30+L176)</f>
        <v>73100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J366"/>
  <sheetViews>
    <sheetView showRuler="0" zoomScaleNormal="100" workbookViewId="0">
      <selection activeCell="X371" sqref="X371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14.25" customHeight="1">
      <c r="A22" s="455"/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14.25" customHeight="1">
      <c r="A23" s="455" t="s">
        <v>215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239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/>
      <c r="J25" s="120"/>
      <c r="K25" s="119"/>
      <c r="L25" s="119"/>
      <c r="M25" s="118"/>
    </row>
    <row r="26" spans="1:17">
      <c r="A26" s="456" t="s">
        <v>238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3400</v>
      </c>
      <c r="J30" s="34">
        <f>SUM(J31+J42+J61+J82+J89+J109+J131+J150+J160)</f>
        <v>3400</v>
      </c>
      <c r="K30" s="39">
        <f>SUM(K31+K42+K61+K82+K89+K109+K131+K150+K160)</f>
        <v>3400</v>
      </c>
      <c r="L30" s="34">
        <f>SUM(L31+L42+L61+L82+L89+L109+L131+L150+L160)</f>
        <v>3400</v>
      </c>
    </row>
    <row r="31" spans="1:17" ht="16.5" hidden="1" customHeight="1" collapsed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0</v>
      </c>
      <c r="J31" s="34">
        <f>SUM(J32+J38)</f>
        <v>0</v>
      </c>
      <c r="K31" s="79">
        <f>SUM(K32+K38)</f>
        <v>0</v>
      </c>
      <c r="L31" s="78">
        <f>SUM(L32+L38)</f>
        <v>0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0</v>
      </c>
      <c r="J32" s="34">
        <f>SUM(J33)</f>
        <v>0</v>
      </c>
      <c r="K32" s="39">
        <f>SUM(K33)</f>
        <v>0</v>
      </c>
      <c r="L32" s="34">
        <f>SUM(L33)</f>
        <v>0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0</v>
      </c>
      <c r="J33" s="34">
        <f t="shared" ref="J33:L34" si="0">SUM(J34)</f>
        <v>0</v>
      </c>
      <c r="K33" s="34">
        <f t="shared" si="0"/>
        <v>0</v>
      </c>
      <c r="L33" s="34">
        <f t="shared" si="0"/>
        <v>0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Q34" s="102"/>
      <c r="R34" s="102"/>
    </row>
    <row r="35" spans="1:19" ht="14.25" hidden="1" customHeight="1" collapsed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0</v>
      </c>
      <c r="J35" s="63">
        <v>0</v>
      </c>
      <c r="K35" s="63">
        <v>0</v>
      </c>
      <c r="L35" s="63">
        <v>0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0</v>
      </c>
      <c r="J38" s="34">
        <f t="shared" si="1"/>
        <v>0</v>
      </c>
      <c r="K38" s="39">
        <f t="shared" si="1"/>
        <v>0</v>
      </c>
      <c r="L38" s="34">
        <f t="shared" si="1"/>
        <v>0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0</v>
      </c>
      <c r="J39" s="34">
        <f t="shared" si="1"/>
        <v>0</v>
      </c>
      <c r="K39" s="34">
        <f t="shared" si="1"/>
        <v>0</v>
      </c>
      <c r="L39" s="34">
        <f t="shared" si="1"/>
        <v>0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0</v>
      </c>
      <c r="J40" s="34">
        <f t="shared" si="1"/>
        <v>0</v>
      </c>
      <c r="K40" s="34">
        <f t="shared" si="1"/>
        <v>0</v>
      </c>
      <c r="L40" s="34">
        <f t="shared" si="1"/>
        <v>0</v>
      </c>
      <c r="Q40" s="102"/>
      <c r="R40" s="102"/>
    </row>
    <row r="41" spans="1:19" ht="14.25" hidden="1" customHeight="1" collapsed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0</v>
      </c>
      <c r="J41" s="63">
        <v>0</v>
      </c>
      <c r="K41" s="63">
        <v>0</v>
      </c>
      <c r="L41" s="63">
        <v>0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3400</v>
      </c>
      <c r="J42" s="42">
        <f t="shared" si="2"/>
        <v>3400</v>
      </c>
      <c r="K42" s="44">
        <f t="shared" si="2"/>
        <v>3400</v>
      </c>
      <c r="L42" s="44">
        <f t="shared" si="2"/>
        <v>3400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3400</v>
      </c>
      <c r="J43" s="39">
        <f t="shared" si="2"/>
        <v>3400</v>
      </c>
      <c r="K43" s="34">
        <f t="shared" si="2"/>
        <v>3400</v>
      </c>
      <c r="L43" s="39">
        <f t="shared" si="2"/>
        <v>3400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3400</v>
      </c>
      <c r="J44" s="39">
        <f t="shared" si="2"/>
        <v>3400</v>
      </c>
      <c r="K44" s="78">
        <f t="shared" si="2"/>
        <v>3400</v>
      </c>
      <c r="L44" s="78">
        <f t="shared" si="2"/>
        <v>3400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3400</v>
      </c>
      <c r="J45" s="54">
        <f>SUM(J46:J60)</f>
        <v>3400</v>
      </c>
      <c r="K45" s="52">
        <f>SUM(K46:K60)</f>
        <v>3400</v>
      </c>
      <c r="L45" s="52">
        <f>SUM(L46:L60)</f>
        <v>3400</v>
      </c>
      <c r="Q45" s="102"/>
      <c r="R45" s="102"/>
    </row>
    <row r="46" spans="1:19" ht="15.75" hidden="1" customHeight="1" collapsed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0</v>
      </c>
      <c r="J46" s="63">
        <v>0</v>
      </c>
      <c r="K46" s="63">
        <v>0</v>
      </c>
      <c r="L46" s="63">
        <v>0</v>
      </c>
      <c r="Q46" s="102"/>
      <c r="R46" s="102"/>
    </row>
    <row r="47" spans="1:19" ht="26.25" hidden="1" customHeight="1" collapsed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0</v>
      </c>
      <c r="J47" s="63">
        <v>0</v>
      </c>
      <c r="K47" s="63">
        <v>0</v>
      </c>
      <c r="L47" s="63">
        <v>0</v>
      </c>
      <c r="Q47" s="102"/>
      <c r="R47" s="102"/>
    </row>
    <row r="48" spans="1:19" ht="26.25" hidden="1" customHeight="1" collapsed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0</v>
      </c>
      <c r="J48" s="63">
        <v>0</v>
      </c>
      <c r="K48" s="63">
        <v>0</v>
      </c>
      <c r="L48" s="63">
        <v>0</v>
      </c>
      <c r="Q48" s="102"/>
      <c r="R48" s="102"/>
    </row>
    <row r="49" spans="1:19" ht="27" hidden="1" customHeight="1" collapsed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0</v>
      </c>
      <c r="J49" s="63">
        <v>0</v>
      </c>
      <c r="K49" s="63">
        <v>0</v>
      </c>
      <c r="L49" s="63">
        <v>0</v>
      </c>
      <c r="Q49" s="102"/>
      <c r="R49" s="102"/>
    </row>
    <row r="50" spans="1:19" ht="26.25" hidden="1" customHeight="1" collapsed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0</v>
      </c>
      <c r="J50" s="63">
        <v>0</v>
      </c>
      <c r="K50" s="63">
        <v>0</v>
      </c>
      <c r="L50" s="63">
        <v>0</v>
      </c>
      <c r="Q50" s="102"/>
      <c r="R50" s="102"/>
    </row>
    <row r="51" spans="1:19" ht="15" hidden="1" customHeight="1" collapsed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0</v>
      </c>
      <c r="J51" s="63">
        <v>0</v>
      </c>
      <c r="K51" s="63">
        <v>0</v>
      </c>
      <c r="L51" s="63">
        <v>0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hidden="1" customHeight="1" collapsed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0</v>
      </c>
      <c r="J54" s="63">
        <v>0</v>
      </c>
      <c r="K54" s="63">
        <v>0</v>
      </c>
      <c r="L54" s="63">
        <v>0</v>
      </c>
      <c r="Q54" s="102"/>
      <c r="R54" s="102"/>
    </row>
    <row r="55" spans="1:19" ht="15.75" customHeight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2400</v>
      </c>
      <c r="J55" s="63">
        <v>2400</v>
      </c>
      <c r="K55" s="63">
        <v>2400</v>
      </c>
      <c r="L55" s="63">
        <v>2400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hidden="1" customHeight="1" collapsed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0</v>
      </c>
      <c r="J57" s="63">
        <v>0</v>
      </c>
      <c r="K57" s="63">
        <v>0</v>
      </c>
      <c r="L57" s="63">
        <v>0</v>
      </c>
      <c r="Q57" s="102"/>
      <c r="R57" s="102"/>
    </row>
    <row r="58" spans="1:19" ht="27.75" customHeight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1000</v>
      </c>
      <c r="J58" s="63">
        <v>1000</v>
      </c>
      <c r="K58" s="63">
        <v>1000</v>
      </c>
      <c r="L58" s="63">
        <v>1000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hidden="1" customHeight="1" collapsed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0</v>
      </c>
      <c r="J60" s="63">
        <v>0</v>
      </c>
      <c r="K60" s="63">
        <v>0</v>
      </c>
      <c r="L60" s="63">
        <v>0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hidden="1" customHeight="1" collapsed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0</v>
      </c>
      <c r="J131" s="40">
        <f>SUM(J132+J137+J145)</f>
        <v>0</v>
      </c>
      <c r="K131" s="39">
        <f>SUM(K132+K137+K145)</f>
        <v>0</v>
      </c>
      <c r="L131" s="34">
        <f>SUM(L132+L137+L145)</f>
        <v>0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0</v>
      </c>
      <c r="J145" s="40">
        <f t="shared" si="15"/>
        <v>0</v>
      </c>
      <c r="K145" s="39">
        <f t="shared" si="15"/>
        <v>0</v>
      </c>
      <c r="L145" s="34">
        <f t="shared" si="15"/>
        <v>0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0</v>
      </c>
      <c r="J146" s="75">
        <f t="shared" si="15"/>
        <v>0</v>
      </c>
      <c r="K146" s="52">
        <f t="shared" si="15"/>
        <v>0</v>
      </c>
      <c r="L146" s="54">
        <f t="shared" si="15"/>
        <v>0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0</v>
      </c>
      <c r="J147" s="40">
        <f>SUM(J148:J149)</f>
        <v>0</v>
      </c>
      <c r="K147" s="39">
        <f>SUM(K148:K149)</f>
        <v>0</v>
      </c>
      <c r="L147" s="34">
        <f>SUM(L148:L149)</f>
        <v>0</v>
      </c>
    </row>
    <row r="148" spans="1:12" hidden="1" collapsed="1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0</v>
      </c>
      <c r="J148" s="94">
        <v>0</v>
      </c>
      <c r="K148" s="94">
        <v>0</v>
      </c>
      <c r="L148" s="94">
        <v>0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76.5" hidden="1" customHeight="1" collapsed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0</v>
      </c>
      <c r="J176" s="40">
        <f>SUM(J177+J230+J295)</f>
        <v>0</v>
      </c>
      <c r="K176" s="39">
        <f>SUM(K177+K230+K295)</f>
        <v>0</v>
      </c>
      <c r="L176" s="34">
        <f>SUM(L177+L230+L295)</f>
        <v>0</v>
      </c>
    </row>
    <row r="177" spans="1:16" ht="34.5" hidden="1" customHeight="1" collapsed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0</v>
      </c>
      <c r="J178" s="40">
        <f>SUM(J179+J182+J187+J193+J198)</f>
        <v>0</v>
      </c>
      <c r="K178" s="39">
        <f>SUM(K179+K182+K187+K193+K198)</f>
        <v>0</v>
      </c>
      <c r="L178" s="34">
        <f>SUM(L179+L182+L187+L193+L198)</f>
        <v>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0</v>
      </c>
      <c r="J182" s="43">
        <f>J183</f>
        <v>0</v>
      </c>
      <c r="K182" s="42">
        <f>K183</f>
        <v>0</v>
      </c>
      <c r="L182" s="44">
        <f>L183</f>
        <v>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0</v>
      </c>
      <c r="J183" s="40">
        <f>SUM(J184:J186)</f>
        <v>0</v>
      </c>
      <c r="K183" s="39">
        <f>SUM(K184:K186)</f>
        <v>0</v>
      </c>
      <c r="L183" s="34">
        <f>SUM(L184:L186)</f>
        <v>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hidden="1" customHeight="1" collapsed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0</v>
      </c>
      <c r="J186" s="81">
        <v>0</v>
      </c>
      <c r="K186" s="81">
        <v>0</v>
      </c>
      <c r="L186" s="33">
        <v>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0</v>
      </c>
      <c r="J187" s="40">
        <f>J188</f>
        <v>0</v>
      </c>
      <c r="K187" s="39">
        <f>K188</f>
        <v>0</v>
      </c>
      <c r="L187" s="34">
        <f>L188</f>
        <v>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hidden="1" customHeight="1" collapsed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0</v>
      </c>
      <c r="J190" s="26">
        <v>0</v>
      </c>
      <c r="K190" s="26">
        <v>0</v>
      </c>
      <c r="L190" s="26">
        <v>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3400</v>
      </c>
      <c r="J360" s="19">
        <f>SUM(J30+J176)</f>
        <v>3400</v>
      </c>
      <c r="K360" s="19">
        <f>SUM(K30+K176)</f>
        <v>3400</v>
      </c>
      <c r="L360" s="19">
        <f>SUM(L30+L176)</f>
        <v>3400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J366"/>
  <sheetViews>
    <sheetView showRuler="0" topLeftCell="A16" zoomScaleNormal="100" workbookViewId="0">
      <selection activeCell="R361" sqref="R361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14.25" customHeight="1">
      <c r="A22" s="455"/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14.25" customHeight="1">
      <c r="A23" s="455" t="s">
        <v>215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309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/>
      <c r="J25" s="120"/>
      <c r="K25" s="119"/>
      <c r="L25" s="119"/>
      <c r="M25" s="118"/>
    </row>
    <row r="26" spans="1:17">
      <c r="A26" s="456" t="s">
        <v>323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6798</v>
      </c>
      <c r="J30" s="34">
        <f>SUM(J31+J42+J61+J82+J89+J109+J131+J150+J160)</f>
        <v>6798</v>
      </c>
      <c r="K30" s="39">
        <f>SUM(K31+K42+K61+K82+K89+K109+K131+K150+K160)</f>
        <v>6798</v>
      </c>
      <c r="L30" s="34">
        <f>SUM(L31+L42+L61+L82+L89+L109+L131+L150+L160)</f>
        <v>6798</v>
      </c>
    </row>
    <row r="31" spans="1:17" ht="16.5" hidden="1" customHeight="1" collapsed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0</v>
      </c>
      <c r="J31" s="34">
        <f>SUM(J32+J38)</f>
        <v>0</v>
      </c>
      <c r="K31" s="79">
        <f>SUM(K32+K38)</f>
        <v>0</v>
      </c>
      <c r="L31" s="78">
        <f>SUM(L32+L38)</f>
        <v>0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0</v>
      </c>
      <c r="J32" s="34">
        <f>SUM(J33)</f>
        <v>0</v>
      </c>
      <c r="K32" s="39">
        <f>SUM(K33)</f>
        <v>0</v>
      </c>
      <c r="L32" s="34">
        <f>SUM(L33)</f>
        <v>0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0</v>
      </c>
      <c r="J33" s="34">
        <f t="shared" ref="J33:L34" si="0">SUM(J34)</f>
        <v>0</v>
      </c>
      <c r="K33" s="34">
        <f t="shared" si="0"/>
        <v>0</v>
      </c>
      <c r="L33" s="34">
        <f t="shared" si="0"/>
        <v>0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Q34" s="102"/>
      <c r="R34" s="102"/>
    </row>
    <row r="35" spans="1:19" ht="14.25" hidden="1" customHeight="1" collapsed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0</v>
      </c>
      <c r="J35" s="63">
        <v>0</v>
      </c>
      <c r="K35" s="63">
        <v>0</v>
      </c>
      <c r="L35" s="63">
        <v>0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0</v>
      </c>
      <c r="J38" s="34">
        <f t="shared" si="1"/>
        <v>0</v>
      </c>
      <c r="K38" s="39">
        <f t="shared" si="1"/>
        <v>0</v>
      </c>
      <c r="L38" s="34">
        <f t="shared" si="1"/>
        <v>0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0</v>
      </c>
      <c r="J39" s="34">
        <f t="shared" si="1"/>
        <v>0</v>
      </c>
      <c r="K39" s="34">
        <f t="shared" si="1"/>
        <v>0</v>
      </c>
      <c r="L39" s="34">
        <f t="shared" si="1"/>
        <v>0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0</v>
      </c>
      <c r="J40" s="34">
        <f t="shared" si="1"/>
        <v>0</v>
      </c>
      <c r="K40" s="34">
        <f t="shared" si="1"/>
        <v>0</v>
      </c>
      <c r="L40" s="34">
        <f t="shared" si="1"/>
        <v>0</v>
      </c>
      <c r="Q40" s="102"/>
      <c r="R40" s="102"/>
    </row>
    <row r="41" spans="1:19" ht="14.25" hidden="1" customHeight="1" collapsed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0</v>
      </c>
      <c r="J41" s="63">
        <v>0</v>
      </c>
      <c r="K41" s="63">
        <v>0</v>
      </c>
      <c r="L41" s="63">
        <v>0</v>
      </c>
      <c r="Q41" s="102"/>
      <c r="R41" s="102"/>
    </row>
    <row r="42" spans="1:19" ht="26.25" hidden="1" customHeight="1" collapsed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0</v>
      </c>
      <c r="J42" s="42">
        <f t="shared" si="2"/>
        <v>0</v>
      </c>
      <c r="K42" s="44">
        <f t="shared" si="2"/>
        <v>0</v>
      </c>
      <c r="L42" s="44">
        <f t="shared" si="2"/>
        <v>0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0</v>
      </c>
      <c r="J43" s="39">
        <f t="shared" si="2"/>
        <v>0</v>
      </c>
      <c r="K43" s="34">
        <f t="shared" si="2"/>
        <v>0</v>
      </c>
      <c r="L43" s="39">
        <f t="shared" si="2"/>
        <v>0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0</v>
      </c>
      <c r="J44" s="39">
        <f t="shared" si="2"/>
        <v>0</v>
      </c>
      <c r="K44" s="78">
        <f t="shared" si="2"/>
        <v>0</v>
      </c>
      <c r="L44" s="78">
        <f t="shared" si="2"/>
        <v>0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0</v>
      </c>
      <c r="J45" s="54">
        <f>SUM(J46:J60)</f>
        <v>0</v>
      </c>
      <c r="K45" s="52">
        <f>SUM(K46:K60)</f>
        <v>0</v>
      </c>
      <c r="L45" s="52">
        <f>SUM(L46:L60)</f>
        <v>0</v>
      </c>
      <c r="Q45" s="102"/>
      <c r="R45" s="102"/>
    </row>
    <row r="46" spans="1:19" ht="15.75" hidden="1" customHeight="1" collapsed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0</v>
      </c>
      <c r="J46" s="63">
        <v>0</v>
      </c>
      <c r="K46" s="63">
        <v>0</v>
      </c>
      <c r="L46" s="63">
        <v>0</v>
      </c>
      <c r="Q46" s="102"/>
      <c r="R46" s="102"/>
    </row>
    <row r="47" spans="1:19" ht="26.25" hidden="1" customHeight="1" collapsed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0</v>
      </c>
      <c r="J47" s="63">
        <v>0</v>
      </c>
      <c r="K47" s="63">
        <v>0</v>
      </c>
      <c r="L47" s="63">
        <v>0</v>
      </c>
      <c r="Q47" s="102"/>
      <c r="R47" s="102"/>
    </row>
    <row r="48" spans="1:19" ht="26.25" hidden="1" customHeight="1" collapsed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0</v>
      </c>
      <c r="J48" s="63">
        <v>0</v>
      </c>
      <c r="K48" s="63">
        <v>0</v>
      </c>
      <c r="L48" s="63">
        <v>0</v>
      </c>
      <c r="Q48" s="102"/>
      <c r="R48" s="102"/>
    </row>
    <row r="49" spans="1:19" ht="27" hidden="1" customHeight="1" collapsed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0</v>
      </c>
      <c r="J49" s="63">
        <v>0</v>
      </c>
      <c r="K49" s="63">
        <v>0</v>
      </c>
      <c r="L49" s="63">
        <v>0</v>
      </c>
      <c r="Q49" s="102"/>
      <c r="R49" s="102"/>
    </row>
    <row r="50" spans="1:19" ht="26.25" hidden="1" customHeight="1" collapsed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0</v>
      </c>
      <c r="J50" s="63">
        <v>0</v>
      </c>
      <c r="K50" s="63">
        <v>0</v>
      </c>
      <c r="L50" s="63">
        <v>0</v>
      </c>
      <c r="Q50" s="102"/>
      <c r="R50" s="102"/>
    </row>
    <row r="51" spans="1:19" ht="15" hidden="1" customHeight="1" collapsed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0</v>
      </c>
      <c r="J51" s="63">
        <v>0</v>
      </c>
      <c r="K51" s="63">
        <v>0</v>
      </c>
      <c r="L51" s="63">
        <v>0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hidden="1" customHeight="1" collapsed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0</v>
      </c>
      <c r="J54" s="63">
        <v>0</v>
      </c>
      <c r="K54" s="63">
        <v>0</v>
      </c>
      <c r="L54" s="63">
        <v>0</v>
      </c>
      <c r="Q54" s="102"/>
      <c r="R54" s="102"/>
    </row>
    <row r="55" spans="1:19" ht="15.75" hidden="1" customHeight="1" collapsed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0</v>
      </c>
      <c r="J55" s="63">
        <v>0</v>
      </c>
      <c r="K55" s="63">
        <v>0</v>
      </c>
      <c r="L55" s="63">
        <v>0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hidden="1" customHeight="1" collapsed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0</v>
      </c>
      <c r="J57" s="63">
        <v>0</v>
      </c>
      <c r="K57" s="63">
        <v>0</v>
      </c>
      <c r="L57" s="63">
        <v>0</v>
      </c>
      <c r="Q57" s="102"/>
      <c r="R57" s="102"/>
    </row>
    <row r="58" spans="1:19" ht="27.75" hidden="1" customHeight="1" collapsed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0</v>
      </c>
      <c r="J58" s="63">
        <v>0</v>
      </c>
      <c r="K58" s="63">
        <v>0</v>
      </c>
      <c r="L58" s="63">
        <v>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hidden="1" customHeight="1" collapsed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0</v>
      </c>
      <c r="J60" s="63">
        <v>0</v>
      </c>
      <c r="K60" s="63">
        <v>0</v>
      </c>
      <c r="L60" s="63">
        <v>0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customHeight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6798</v>
      </c>
      <c r="J131" s="40">
        <f>SUM(J132+J137+J145)</f>
        <v>6798</v>
      </c>
      <c r="K131" s="39">
        <f>SUM(K132+K137+K145)</f>
        <v>6798</v>
      </c>
      <c r="L131" s="34">
        <f>SUM(L132+L137+L145)</f>
        <v>6798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6798</v>
      </c>
      <c r="J145" s="40">
        <f t="shared" si="15"/>
        <v>6798</v>
      </c>
      <c r="K145" s="39">
        <f t="shared" si="15"/>
        <v>6798</v>
      </c>
      <c r="L145" s="34">
        <f t="shared" si="15"/>
        <v>6798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6798</v>
      </c>
      <c r="J146" s="75">
        <f t="shared" si="15"/>
        <v>6798</v>
      </c>
      <c r="K146" s="52">
        <f t="shared" si="15"/>
        <v>6798</v>
      </c>
      <c r="L146" s="54">
        <f t="shared" si="15"/>
        <v>6798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6798</v>
      </c>
      <c r="J147" s="40">
        <f>SUM(J148:J149)</f>
        <v>6798</v>
      </c>
      <c r="K147" s="39">
        <f>SUM(K148:K149)</f>
        <v>6798</v>
      </c>
      <c r="L147" s="34">
        <f>SUM(L148:L149)</f>
        <v>6798</v>
      </c>
    </row>
    <row r="148" spans="1:12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6798</v>
      </c>
      <c r="J148" s="94">
        <v>6798</v>
      </c>
      <c r="K148" s="94">
        <v>6798</v>
      </c>
      <c r="L148" s="94">
        <v>6798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76.5" hidden="1" customHeight="1" collapsed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0</v>
      </c>
      <c r="J176" s="40">
        <f>SUM(J177+J230+J295)</f>
        <v>0</v>
      </c>
      <c r="K176" s="39">
        <f>SUM(K177+K230+K295)</f>
        <v>0</v>
      </c>
      <c r="L176" s="34">
        <f>SUM(L177+L230+L295)</f>
        <v>0</v>
      </c>
    </row>
    <row r="177" spans="1:16" ht="34.5" hidden="1" customHeight="1" collapsed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0</v>
      </c>
      <c r="J178" s="40">
        <f>SUM(J179+J182+J187+J193+J198)</f>
        <v>0</v>
      </c>
      <c r="K178" s="39">
        <f>SUM(K179+K182+K187+K193+K198)</f>
        <v>0</v>
      </c>
      <c r="L178" s="34">
        <f>SUM(L179+L182+L187+L193+L198)</f>
        <v>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0</v>
      </c>
      <c r="J182" s="43">
        <f>J183</f>
        <v>0</v>
      </c>
      <c r="K182" s="42">
        <f>K183</f>
        <v>0</v>
      </c>
      <c r="L182" s="44">
        <f>L183</f>
        <v>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0</v>
      </c>
      <c r="J183" s="40">
        <f>SUM(J184:J186)</f>
        <v>0</v>
      </c>
      <c r="K183" s="39">
        <f>SUM(K184:K186)</f>
        <v>0</v>
      </c>
      <c r="L183" s="34">
        <f>SUM(L184:L186)</f>
        <v>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hidden="1" customHeight="1" collapsed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0</v>
      </c>
      <c r="J186" s="81">
        <v>0</v>
      </c>
      <c r="K186" s="81">
        <v>0</v>
      </c>
      <c r="L186" s="33">
        <v>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0</v>
      </c>
      <c r="J187" s="40">
        <f>J188</f>
        <v>0</v>
      </c>
      <c r="K187" s="39">
        <f>K188</f>
        <v>0</v>
      </c>
      <c r="L187" s="34">
        <f>L188</f>
        <v>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hidden="1" customHeight="1" collapsed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0</v>
      </c>
      <c r="J190" s="26">
        <v>0</v>
      </c>
      <c r="K190" s="26">
        <v>0</v>
      </c>
      <c r="L190" s="26">
        <v>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6798</v>
      </c>
      <c r="J360" s="19">
        <f>SUM(J30+J176)</f>
        <v>6798</v>
      </c>
      <c r="K360" s="19">
        <f>SUM(K30+K176)</f>
        <v>6798</v>
      </c>
      <c r="L360" s="19">
        <f>SUM(L30+L176)</f>
        <v>6798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J366"/>
  <sheetViews>
    <sheetView showRuler="0" topLeftCell="A15" zoomScaleNormal="100" workbookViewId="0">
      <selection activeCell="R28" sqref="R28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14.25" customHeight="1">
      <c r="A22" s="455"/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14.25" customHeight="1">
      <c r="A23" s="455" t="s">
        <v>215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325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/>
      <c r="J25" s="120"/>
      <c r="K25" s="119"/>
      <c r="L25" s="119"/>
      <c r="M25" s="118"/>
    </row>
    <row r="26" spans="1:17">
      <c r="A26" s="456" t="s">
        <v>324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591</v>
      </c>
      <c r="J30" s="34">
        <f>SUM(J31+J42+J61+J82+J89+J109+J131+J150+J160)</f>
        <v>591</v>
      </c>
      <c r="K30" s="39">
        <f>SUM(K31+K42+K61+K82+K89+K109+K131+K150+K160)</f>
        <v>591</v>
      </c>
      <c r="L30" s="34">
        <f>SUM(L31+L42+L61+L82+L89+L109+L131+L150+L160)</f>
        <v>591</v>
      </c>
    </row>
    <row r="31" spans="1:17" ht="16.5" customHeight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591</v>
      </c>
      <c r="J31" s="34">
        <f>SUM(J32+J38)</f>
        <v>591</v>
      </c>
      <c r="K31" s="79">
        <f>SUM(K32+K38)</f>
        <v>591</v>
      </c>
      <c r="L31" s="78">
        <f>SUM(L32+L38)</f>
        <v>591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583</v>
      </c>
      <c r="J32" s="34">
        <f>SUM(J33)</f>
        <v>583</v>
      </c>
      <c r="K32" s="39">
        <f>SUM(K33)</f>
        <v>583</v>
      </c>
      <c r="L32" s="34">
        <f>SUM(L33)</f>
        <v>583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583</v>
      </c>
      <c r="J33" s="34">
        <f t="shared" ref="J33:L34" si="0">SUM(J34)</f>
        <v>583</v>
      </c>
      <c r="K33" s="34">
        <f t="shared" si="0"/>
        <v>583</v>
      </c>
      <c r="L33" s="34">
        <f t="shared" si="0"/>
        <v>583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583</v>
      </c>
      <c r="J34" s="39">
        <f t="shared" si="0"/>
        <v>583</v>
      </c>
      <c r="K34" s="39">
        <f t="shared" si="0"/>
        <v>583</v>
      </c>
      <c r="L34" s="39">
        <f t="shared" si="0"/>
        <v>583</v>
      </c>
      <c r="Q34" s="102"/>
      <c r="R34" s="102"/>
    </row>
    <row r="35" spans="1:19" ht="14.25" customHeight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583</v>
      </c>
      <c r="J35" s="63">
        <v>583</v>
      </c>
      <c r="K35" s="63">
        <v>583</v>
      </c>
      <c r="L35" s="63">
        <v>583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8</v>
      </c>
      <c r="J38" s="34">
        <f t="shared" si="1"/>
        <v>8</v>
      </c>
      <c r="K38" s="39">
        <f t="shared" si="1"/>
        <v>8</v>
      </c>
      <c r="L38" s="34">
        <f t="shared" si="1"/>
        <v>8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8</v>
      </c>
      <c r="J39" s="34">
        <f t="shared" si="1"/>
        <v>8</v>
      </c>
      <c r="K39" s="34">
        <f t="shared" si="1"/>
        <v>8</v>
      </c>
      <c r="L39" s="34">
        <f t="shared" si="1"/>
        <v>8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8</v>
      </c>
      <c r="J40" s="34">
        <f t="shared" si="1"/>
        <v>8</v>
      </c>
      <c r="K40" s="34">
        <f t="shared" si="1"/>
        <v>8</v>
      </c>
      <c r="L40" s="34">
        <f t="shared" si="1"/>
        <v>8</v>
      </c>
      <c r="Q40" s="102"/>
      <c r="R40" s="102"/>
    </row>
    <row r="41" spans="1:19" ht="14.25" customHeight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8</v>
      </c>
      <c r="J41" s="63">
        <v>8</v>
      </c>
      <c r="K41" s="63">
        <v>8</v>
      </c>
      <c r="L41" s="63">
        <v>8</v>
      </c>
      <c r="Q41" s="102"/>
      <c r="R41" s="102"/>
    </row>
    <row r="42" spans="1:19" ht="26.25" hidden="1" customHeight="1" collapsed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0</v>
      </c>
      <c r="J42" s="42">
        <f t="shared" si="2"/>
        <v>0</v>
      </c>
      <c r="K42" s="44">
        <f t="shared" si="2"/>
        <v>0</v>
      </c>
      <c r="L42" s="44">
        <f t="shared" si="2"/>
        <v>0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0</v>
      </c>
      <c r="J43" s="39">
        <f t="shared" si="2"/>
        <v>0</v>
      </c>
      <c r="K43" s="34">
        <f t="shared" si="2"/>
        <v>0</v>
      </c>
      <c r="L43" s="39">
        <f t="shared" si="2"/>
        <v>0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0</v>
      </c>
      <c r="J44" s="39">
        <f t="shared" si="2"/>
        <v>0</v>
      </c>
      <c r="K44" s="78">
        <f t="shared" si="2"/>
        <v>0</v>
      </c>
      <c r="L44" s="78">
        <f t="shared" si="2"/>
        <v>0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0</v>
      </c>
      <c r="J45" s="54">
        <f>SUM(J46:J60)</f>
        <v>0</v>
      </c>
      <c r="K45" s="52">
        <f>SUM(K46:K60)</f>
        <v>0</v>
      </c>
      <c r="L45" s="52">
        <f>SUM(L46:L60)</f>
        <v>0</v>
      </c>
      <c r="Q45" s="102"/>
      <c r="R45" s="102"/>
    </row>
    <row r="46" spans="1:19" ht="15.75" hidden="1" customHeight="1" collapsed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0</v>
      </c>
      <c r="J46" s="63">
        <v>0</v>
      </c>
      <c r="K46" s="63">
        <v>0</v>
      </c>
      <c r="L46" s="63">
        <v>0</v>
      </c>
      <c r="Q46" s="102"/>
      <c r="R46" s="102"/>
    </row>
    <row r="47" spans="1:19" ht="26.25" hidden="1" customHeight="1" collapsed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0</v>
      </c>
      <c r="J47" s="63">
        <v>0</v>
      </c>
      <c r="K47" s="63">
        <v>0</v>
      </c>
      <c r="L47" s="63">
        <v>0</v>
      </c>
      <c r="Q47" s="102"/>
      <c r="R47" s="102"/>
    </row>
    <row r="48" spans="1:19" ht="26.25" hidden="1" customHeight="1" collapsed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0</v>
      </c>
      <c r="J48" s="63">
        <v>0</v>
      </c>
      <c r="K48" s="63">
        <v>0</v>
      </c>
      <c r="L48" s="63">
        <v>0</v>
      </c>
      <c r="Q48" s="102"/>
      <c r="R48" s="102"/>
    </row>
    <row r="49" spans="1:19" ht="27" hidden="1" customHeight="1" collapsed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0</v>
      </c>
      <c r="J49" s="63">
        <v>0</v>
      </c>
      <c r="K49" s="63">
        <v>0</v>
      </c>
      <c r="L49" s="63">
        <v>0</v>
      </c>
      <c r="Q49" s="102"/>
      <c r="R49" s="102"/>
    </row>
    <row r="50" spans="1:19" ht="26.25" hidden="1" customHeight="1" collapsed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0</v>
      </c>
      <c r="J50" s="63">
        <v>0</v>
      </c>
      <c r="K50" s="63">
        <v>0</v>
      </c>
      <c r="L50" s="63">
        <v>0</v>
      </c>
      <c r="Q50" s="102"/>
      <c r="R50" s="102"/>
    </row>
    <row r="51" spans="1:19" ht="15" hidden="1" customHeight="1" collapsed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0</v>
      </c>
      <c r="J51" s="63">
        <v>0</v>
      </c>
      <c r="K51" s="63">
        <v>0</v>
      </c>
      <c r="L51" s="63">
        <v>0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hidden="1" customHeight="1" collapsed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0</v>
      </c>
      <c r="J54" s="63">
        <v>0</v>
      </c>
      <c r="K54" s="63">
        <v>0</v>
      </c>
      <c r="L54" s="63">
        <v>0</v>
      </c>
      <c r="Q54" s="102"/>
      <c r="R54" s="102"/>
    </row>
    <row r="55" spans="1:19" ht="15.75" hidden="1" customHeight="1" collapsed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0</v>
      </c>
      <c r="J55" s="63">
        <v>0</v>
      </c>
      <c r="K55" s="63">
        <v>0</v>
      </c>
      <c r="L55" s="63">
        <v>0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hidden="1" customHeight="1" collapsed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0</v>
      </c>
      <c r="J57" s="63">
        <v>0</v>
      </c>
      <c r="K57" s="63">
        <v>0</v>
      </c>
      <c r="L57" s="63">
        <v>0</v>
      </c>
      <c r="Q57" s="102"/>
      <c r="R57" s="102"/>
    </row>
    <row r="58" spans="1:19" ht="27.75" hidden="1" customHeight="1" collapsed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0</v>
      </c>
      <c r="J58" s="63">
        <v>0</v>
      </c>
      <c r="K58" s="63">
        <v>0</v>
      </c>
      <c r="L58" s="63">
        <v>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hidden="1" customHeight="1" collapsed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0</v>
      </c>
      <c r="J60" s="63">
        <v>0</v>
      </c>
      <c r="K60" s="63">
        <v>0</v>
      </c>
      <c r="L60" s="63">
        <v>0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hidden="1" customHeight="1" collapsed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0</v>
      </c>
      <c r="J131" s="40">
        <f>SUM(J132+J137+J145)</f>
        <v>0</v>
      </c>
      <c r="K131" s="39">
        <f>SUM(K132+K137+K145)</f>
        <v>0</v>
      </c>
      <c r="L131" s="34">
        <f>SUM(L132+L137+L145)</f>
        <v>0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0</v>
      </c>
      <c r="J145" s="40">
        <f t="shared" si="15"/>
        <v>0</v>
      </c>
      <c r="K145" s="39">
        <f t="shared" si="15"/>
        <v>0</v>
      </c>
      <c r="L145" s="34">
        <f t="shared" si="15"/>
        <v>0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0</v>
      </c>
      <c r="J146" s="75">
        <f t="shared" si="15"/>
        <v>0</v>
      </c>
      <c r="K146" s="52">
        <f t="shared" si="15"/>
        <v>0</v>
      </c>
      <c r="L146" s="54">
        <f t="shared" si="15"/>
        <v>0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0</v>
      </c>
      <c r="J147" s="40">
        <f>SUM(J148:J149)</f>
        <v>0</v>
      </c>
      <c r="K147" s="39">
        <f>SUM(K148:K149)</f>
        <v>0</v>
      </c>
      <c r="L147" s="34">
        <f>SUM(L148:L149)</f>
        <v>0</v>
      </c>
    </row>
    <row r="148" spans="1:12" hidden="1" collapsed="1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0</v>
      </c>
      <c r="J148" s="94">
        <v>0</v>
      </c>
      <c r="K148" s="94">
        <v>0</v>
      </c>
      <c r="L148" s="94">
        <v>0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76.5" hidden="1" customHeight="1" collapsed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0</v>
      </c>
      <c r="J176" s="40">
        <f>SUM(J177+J230+J295)</f>
        <v>0</v>
      </c>
      <c r="K176" s="39">
        <f>SUM(K177+K230+K295)</f>
        <v>0</v>
      </c>
      <c r="L176" s="34">
        <f>SUM(L177+L230+L295)</f>
        <v>0</v>
      </c>
    </row>
    <row r="177" spans="1:16" ht="34.5" hidden="1" customHeight="1" collapsed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0</v>
      </c>
      <c r="J178" s="40">
        <f>SUM(J179+J182+J187+J193+J198)</f>
        <v>0</v>
      </c>
      <c r="K178" s="39">
        <f>SUM(K179+K182+K187+K193+K198)</f>
        <v>0</v>
      </c>
      <c r="L178" s="34">
        <f>SUM(L179+L182+L187+L193+L198)</f>
        <v>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0</v>
      </c>
      <c r="J182" s="43">
        <f>J183</f>
        <v>0</v>
      </c>
      <c r="K182" s="42">
        <f>K183</f>
        <v>0</v>
      </c>
      <c r="L182" s="44">
        <f>L183</f>
        <v>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0</v>
      </c>
      <c r="J183" s="40">
        <f>SUM(J184:J186)</f>
        <v>0</v>
      </c>
      <c r="K183" s="39">
        <f>SUM(K184:K186)</f>
        <v>0</v>
      </c>
      <c r="L183" s="34">
        <f>SUM(L184:L186)</f>
        <v>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hidden="1" customHeight="1" collapsed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0</v>
      </c>
      <c r="J186" s="81">
        <v>0</v>
      </c>
      <c r="K186" s="81">
        <v>0</v>
      </c>
      <c r="L186" s="33">
        <v>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0</v>
      </c>
      <c r="J187" s="40">
        <f>J188</f>
        <v>0</v>
      </c>
      <c r="K187" s="39">
        <f>K188</f>
        <v>0</v>
      </c>
      <c r="L187" s="34">
        <f>L188</f>
        <v>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hidden="1" customHeight="1" collapsed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0</v>
      </c>
      <c r="J190" s="26">
        <v>0</v>
      </c>
      <c r="K190" s="26">
        <v>0</v>
      </c>
      <c r="L190" s="26">
        <v>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591</v>
      </c>
      <c r="J360" s="19">
        <f>SUM(J30+J176)</f>
        <v>591</v>
      </c>
      <c r="K360" s="19">
        <f>SUM(K30+K176)</f>
        <v>591</v>
      </c>
      <c r="L360" s="19">
        <f>SUM(L30+L176)</f>
        <v>591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J366"/>
  <sheetViews>
    <sheetView showRuler="0" topLeftCell="A25" zoomScaleNormal="100" workbookViewId="0">
      <selection activeCell="R60" sqref="R60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14.25" customHeight="1">
      <c r="A22" s="455"/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14.25" customHeight="1">
      <c r="A23" s="455" t="s">
        <v>215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308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/>
      <c r="J25" s="120"/>
      <c r="K25" s="119"/>
      <c r="L25" s="119"/>
      <c r="M25" s="118"/>
    </row>
    <row r="26" spans="1:17">
      <c r="A26" s="456" t="s">
        <v>320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72800</v>
      </c>
      <c r="J30" s="34">
        <f>SUM(J31+J42+J61+J82+J89+J109+J131+J150+J160)</f>
        <v>72800</v>
      </c>
      <c r="K30" s="39">
        <f>SUM(K31+K42+K61+K82+K89+K109+K131+K150+K160)</f>
        <v>36374.89</v>
      </c>
      <c r="L30" s="34">
        <f>SUM(L31+L42+L61+L82+L89+L109+L131+L150+L160)</f>
        <v>36374.89</v>
      </c>
    </row>
    <row r="31" spans="1:17" ht="16.5" customHeight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9300</v>
      </c>
      <c r="J31" s="34">
        <f>SUM(J32+J38)</f>
        <v>9300</v>
      </c>
      <c r="K31" s="79">
        <f>SUM(K32+K38)</f>
        <v>4710.1400000000003</v>
      </c>
      <c r="L31" s="78">
        <f>SUM(L32+L38)</f>
        <v>4710.1400000000003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9100</v>
      </c>
      <c r="J32" s="34">
        <f>SUM(J33)</f>
        <v>9100</v>
      </c>
      <c r="K32" s="39">
        <f>SUM(K33)</f>
        <v>4638.34</v>
      </c>
      <c r="L32" s="34">
        <f>SUM(L33)</f>
        <v>4638.34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9100</v>
      </c>
      <c r="J33" s="34">
        <f t="shared" ref="J33:L34" si="0">SUM(J34)</f>
        <v>9100</v>
      </c>
      <c r="K33" s="34">
        <f t="shared" si="0"/>
        <v>4638.34</v>
      </c>
      <c r="L33" s="34">
        <f t="shared" si="0"/>
        <v>4638.34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9100</v>
      </c>
      <c r="J34" s="39">
        <f t="shared" si="0"/>
        <v>9100</v>
      </c>
      <c r="K34" s="39">
        <f t="shared" si="0"/>
        <v>4638.34</v>
      </c>
      <c r="L34" s="39">
        <f t="shared" si="0"/>
        <v>4638.34</v>
      </c>
      <c r="Q34" s="102"/>
      <c r="R34" s="102"/>
    </row>
    <row r="35" spans="1:19" ht="14.25" customHeight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9100</v>
      </c>
      <c r="J35" s="63">
        <v>9100</v>
      </c>
      <c r="K35" s="63">
        <v>4638.34</v>
      </c>
      <c r="L35" s="63">
        <v>4638.34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200</v>
      </c>
      <c r="J38" s="34">
        <f t="shared" si="1"/>
        <v>200</v>
      </c>
      <c r="K38" s="39">
        <f t="shared" si="1"/>
        <v>71.8</v>
      </c>
      <c r="L38" s="34">
        <f t="shared" si="1"/>
        <v>71.8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200</v>
      </c>
      <c r="J39" s="34">
        <f t="shared" si="1"/>
        <v>200</v>
      </c>
      <c r="K39" s="34">
        <f t="shared" si="1"/>
        <v>71.8</v>
      </c>
      <c r="L39" s="34">
        <f t="shared" si="1"/>
        <v>71.8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200</v>
      </c>
      <c r="J40" s="34">
        <f t="shared" si="1"/>
        <v>200</v>
      </c>
      <c r="K40" s="34">
        <f t="shared" si="1"/>
        <v>71.8</v>
      </c>
      <c r="L40" s="34">
        <f t="shared" si="1"/>
        <v>71.8</v>
      </c>
      <c r="Q40" s="102"/>
      <c r="R40" s="102"/>
    </row>
    <row r="41" spans="1:19" ht="14.25" customHeight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200</v>
      </c>
      <c r="J41" s="63">
        <v>200</v>
      </c>
      <c r="K41" s="63">
        <v>71.8</v>
      </c>
      <c r="L41" s="63">
        <v>71.8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63500</v>
      </c>
      <c r="J42" s="42">
        <f t="shared" si="2"/>
        <v>63500</v>
      </c>
      <c r="K42" s="44">
        <f t="shared" si="2"/>
        <v>31664.75</v>
      </c>
      <c r="L42" s="44">
        <f t="shared" si="2"/>
        <v>31664.75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63500</v>
      </c>
      <c r="J43" s="39">
        <f t="shared" si="2"/>
        <v>63500</v>
      </c>
      <c r="K43" s="34">
        <f t="shared" si="2"/>
        <v>31664.75</v>
      </c>
      <c r="L43" s="39">
        <f t="shared" si="2"/>
        <v>31664.75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63500</v>
      </c>
      <c r="J44" s="39">
        <f t="shared" si="2"/>
        <v>63500</v>
      </c>
      <c r="K44" s="78">
        <f t="shared" si="2"/>
        <v>31664.75</v>
      </c>
      <c r="L44" s="78">
        <f t="shared" si="2"/>
        <v>31664.75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63500</v>
      </c>
      <c r="J45" s="54">
        <f>SUM(J46:J60)</f>
        <v>63500</v>
      </c>
      <c r="K45" s="52">
        <f>SUM(K46:K60)</f>
        <v>31664.75</v>
      </c>
      <c r="L45" s="52">
        <f>SUM(L46:L60)</f>
        <v>31664.75</v>
      </c>
      <c r="Q45" s="102"/>
      <c r="R45" s="102"/>
    </row>
    <row r="46" spans="1:19" ht="15.75" customHeight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54200</v>
      </c>
      <c r="J46" s="63">
        <v>54200</v>
      </c>
      <c r="K46" s="63">
        <v>25989.9</v>
      </c>
      <c r="L46" s="63">
        <v>25989.9</v>
      </c>
      <c r="Q46" s="102"/>
      <c r="R46" s="102"/>
    </row>
    <row r="47" spans="1:19" ht="26.25" hidden="1" customHeight="1" collapsed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0</v>
      </c>
      <c r="J47" s="63">
        <v>0</v>
      </c>
      <c r="K47" s="63">
        <v>0</v>
      </c>
      <c r="L47" s="63">
        <v>0</v>
      </c>
      <c r="Q47" s="102"/>
      <c r="R47" s="102"/>
    </row>
    <row r="48" spans="1:19" ht="26.25" hidden="1" customHeight="1" collapsed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0</v>
      </c>
      <c r="J48" s="63">
        <v>0</v>
      </c>
      <c r="K48" s="63">
        <v>0</v>
      </c>
      <c r="L48" s="63">
        <v>0</v>
      </c>
      <c r="Q48" s="102"/>
      <c r="R48" s="102"/>
    </row>
    <row r="49" spans="1:19" ht="27" hidden="1" customHeight="1" collapsed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0</v>
      </c>
      <c r="J49" s="63">
        <v>0</v>
      </c>
      <c r="K49" s="63">
        <v>0</v>
      </c>
      <c r="L49" s="63">
        <v>0</v>
      </c>
      <c r="Q49" s="102"/>
      <c r="R49" s="102"/>
    </row>
    <row r="50" spans="1:19" ht="26.25" hidden="1" customHeight="1" collapsed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0</v>
      </c>
      <c r="J50" s="63">
        <v>0</v>
      </c>
      <c r="K50" s="63">
        <v>0</v>
      </c>
      <c r="L50" s="63">
        <v>0</v>
      </c>
      <c r="Q50" s="102"/>
      <c r="R50" s="102"/>
    </row>
    <row r="51" spans="1:19" ht="15" hidden="1" customHeight="1" collapsed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0</v>
      </c>
      <c r="J51" s="63">
        <v>0</v>
      </c>
      <c r="K51" s="63">
        <v>0</v>
      </c>
      <c r="L51" s="63">
        <v>0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hidden="1" customHeight="1" collapsed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0</v>
      </c>
      <c r="J54" s="63">
        <v>0</v>
      </c>
      <c r="K54" s="63">
        <v>0</v>
      </c>
      <c r="L54" s="63">
        <v>0</v>
      </c>
      <c r="Q54" s="102"/>
      <c r="R54" s="102"/>
    </row>
    <row r="55" spans="1:19" ht="15.75" hidden="1" customHeight="1" collapsed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0</v>
      </c>
      <c r="J55" s="63">
        <v>0</v>
      </c>
      <c r="K55" s="63">
        <v>0</v>
      </c>
      <c r="L55" s="63">
        <v>0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hidden="1" customHeight="1" collapsed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0</v>
      </c>
      <c r="J57" s="63">
        <v>0</v>
      </c>
      <c r="K57" s="63">
        <v>0</v>
      </c>
      <c r="L57" s="63">
        <v>0</v>
      </c>
      <c r="Q57" s="102"/>
      <c r="R57" s="102"/>
    </row>
    <row r="58" spans="1:19" ht="27.75" customHeight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100</v>
      </c>
      <c r="J58" s="63">
        <v>100</v>
      </c>
      <c r="K58" s="63">
        <v>0</v>
      </c>
      <c r="L58" s="63">
        <v>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customHeight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9200</v>
      </c>
      <c r="J60" s="63">
        <v>9200</v>
      </c>
      <c r="K60" s="63">
        <v>5674.85</v>
      </c>
      <c r="L60" s="63">
        <v>5674.85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hidden="1" customHeight="1" collapsed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0</v>
      </c>
      <c r="J131" s="40">
        <f>SUM(J132+J137+J145)</f>
        <v>0</v>
      </c>
      <c r="K131" s="39">
        <f>SUM(K132+K137+K145)</f>
        <v>0</v>
      </c>
      <c r="L131" s="34">
        <f>SUM(L132+L137+L145)</f>
        <v>0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0</v>
      </c>
      <c r="J145" s="40">
        <f t="shared" si="15"/>
        <v>0</v>
      </c>
      <c r="K145" s="39">
        <f t="shared" si="15"/>
        <v>0</v>
      </c>
      <c r="L145" s="34">
        <f t="shared" si="15"/>
        <v>0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0</v>
      </c>
      <c r="J146" s="75">
        <f t="shared" si="15"/>
        <v>0</v>
      </c>
      <c r="K146" s="52">
        <f t="shared" si="15"/>
        <v>0</v>
      </c>
      <c r="L146" s="54">
        <f t="shared" si="15"/>
        <v>0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0</v>
      </c>
      <c r="J147" s="40">
        <f>SUM(J148:J149)</f>
        <v>0</v>
      </c>
      <c r="K147" s="39">
        <f>SUM(K148:K149)</f>
        <v>0</v>
      </c>
      <c r="L147" s="34">
        <f>SUM(L148:L149)</f>
        <v>0</v>
      </c>
    </row>
    <row r="148" spans="1:12" hidden="1" collapsed="1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0</v>
      </c>
      <c r="J148" s="94">
        <v>0</v>
      </c>
      <c r="K148" s="94">
        <v>0</v>
      </c>
      <c r="L148" s="94">
        <v>0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76.5" hidden="1" customHeight="1" collapsed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0</v>
      </c>
      <c r="J176" s="40">
        <f>SUM(J177+J230+J295)</f>
        <v>0</v>
      </c>
      <c r="K176" s="39">
        <f>SUM(K177+K230+K295)</f>
        <v>0</v>
      </c>
      <c r="L176" s="34">
        <f>SUM(L177+L230+L295)</f>
        <v>0</v>
      </c>
    </row>
    <row r="177" spans="1:16" ht="34.5" hidden="1" customHeight="1" collapsed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0</v>
      </c>
      <c r="J178" s="40">
        <f>SUM(J179+J182+J187+J193+J198)</f>
        <v>0</v>
      </c>
      <c r="K178" s="39">
        <f>SUM(K179+K182+K187+K193+K198)</f>
        <v>0</v>
      </c>
      <c r="L178" s="34">
        <f>SUM(L179+L182+L187+L193+L198)</f>
        <v>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0</v>
      </c>
      <c r="J182" s="43">
        <f>J183</f>
        <v>0</v>
      </c>
      <c r="K182" s="42">
        <f>K183</f>
        <v>0</v>
      </c>
      <c r="L182" s="44">
        <f>L183</f>
        <v>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0</v>
      </c>
      <c r="J183" s="40">
        <f>SUM(J184:J186)</f>
        <v>0</v>
      </c>
      <c r="K183" s="39">
        <f>SUM(K184:K186)</f>
        <v>0</v>
      </c>
      <c r="L183" s="34">
        <f>SUM(L184:L186)</f>
        <v>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hidden="1" customHeight="1" collapsed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0</v>
      </c>
      <c r="J186" s="81">
        <v>0</v>
      </c>
      <c r="K186" s="81">
        <v>0</v>
      </c>
      <c r="L186" s="33">
        <v>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0</v>
      </c>
      <c r="J187" s="40">
        <f>J188</f>
        <v>0</v>
      </c>
      <c r="K187" s="39">
        <f>K188</f>
        <v>0</v>
      </c>
      <c r="L187" s="34">
        <f>L188</f>
        <v>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hidden="1" customHeight="1" collapsed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0</v>
      </c>
      <c r="J190" s="26">
        <v>0</v>
      </c>
      <c r="K190" s="26">
        <v>0</v>
      </c>
      <c r="L190" s="26">
        <v>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72800</v>
      </c>
      <c r="J360" s="19">
        <f>SUM(J30+J176)</f>
        <v>72800</v>
      </c>
      <c r="K360" s="19">
        <f>SUM(K30+K176)</f>
        <v>36374.89</v>
      </c>
      <c r="L360" s="19">
        <f>SUM(L30+L176)</f>
        <v>36374.89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J366"/>
  <sheetViews>
    <sheetView showRuler="0" topLeftCell="A23" zoomScaleNormal="100" workbookViewId="0">
      <selection activeCell="R31" sqref="R31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14.25" customHeight="1">
      <c r="A22" s="455" t="s">
        <v>245</v>
      </c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43.5" customHeight="1">
      <c r="A23" s="455" t="s">
        <v>243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308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 t="s">
        <v>242</v>
      </c>
      <c r="J25" s="120" t="s">
        <v>240</v>
      </c>
      <c r="K25" s="119" t="s">
        <v>240</v>
      </c>
      <c r="L25" s="119" t="s">
        <v>240</v>
      </c>
      <c r="M25" s="118"/>
    </row>
    <row r="26" spans="1:17">
      <c r="A26" s="456" t="s">
        <v>320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23300</v>
      </c>
      <c r="J30" s="34">
        <f>SUM(J31+J42+J61+J82+J89+J109+J131+J150+J160)</f>
        <v>23300</v>
      </c>
      <c r="K30" s="39">
        <f>SUM(K31+K42+K61+K82+K89+K109+K131+K150+K160)</f>
        <v>16457.349999999999</v>
      </c>
      <c r="L30" s="34">
        <f>SUM(L31+L42+L61+L82+L89+L109+L131+L150+L160)</f>
        <v>16457.349999999999</v>
      </c>
    </row>
    <row r="31" spans="1:17" ht="16.5" customHeight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3600</v>
      </c>
      <c r="J31" s="34">
        <f>SUM(J32+J38)</f>
        <v>3600</v>
      </c>
      <c r="K31" s="79">
        <f>SUM(K32+K38)</f>
        <v>3184.75</v>
      </c>
      <c r="L31" s="78">
        <f>SUM(L32+L38)</f>
        <v>3184.75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3600</v>
      </c>
      <c r="J32" s="34">
        <f>SUM(J33)</f>
        <v>3600</v>
      </c>
      <c r="K32" s="39">
        <f>SUM(K33)</f>
        <v>3184.75</v>
      </c>
      <c r="L32" s="34">
        <f>SUM(L33)</f>
        <v>3184.75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3600</v>
      </c>
      <c r="J33" s="34">
        <f t="shared" ref="J33:L34" si="0">SUM(J34)</f>
        <v>3600</v>
      </c>
      <c r="K33" s="34">
        <f t="shared" si="0"/>
        <v>3184.75</v>
      </c>
      <c r="L33" s="34">
        <f t="shared" si="0"/>
        <v>3184.75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3600</v>
      </c>
      <c r="J34" s="39">
        <f t="shared" si="0"/>
        <v>3600</v>
      </c>
      <c r="K34" s="39">
        <f t="shared" si="0"/>
        <v>3184.75</v>
      </c>
      <c r="L34" s="39">
        <f t="shared" si="0"/>
        <v>3184.75</v>
      </c>
      <c r="Q34" s="102"/>
      <c r="R34" s="102"/>
    </row>
    <row r="35" spans="1:19" ht="14.25" customHeight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3600</v>
      </c>
      <c r="J35" s="63">
        <v>3600</v>
      </c>
      <c r="K35" s="63">
        <v>3184.75</v>
      </c>
      <c r="L35" s="63">
        <v>3184.75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0</v>
      </c>
      <c r="J38" s="34">
        <f t="shared" si="1"/>
        <v>0</v>
      </c>
      <c r="K38" s="39">
        <f t="shared" si="1"/>
        <v>0</v>
      </c>
      <c r="L38" s="34">
        <f t="shared" si="1"/>
        <v>0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0</v>
      </c>
      <c r="J39" s="34">
        <f t="shared" si="1"/>
        <v>0</v>
      </c>
      <c r="K39" s="34">
        <f t="shared" si="1"/>
        <v>0</v>
      </c>
      <c r="L39" s="34">
        <f t="shared" si="1"/>
        <v>0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0</v>
      </c>
      <c r="J40" s="34">
        <f t="shared" si="1"/>
        <v>0</v>
      </c>
      <c r="K40" s="34">
        <f t="shared" si="1"/>
        <v>0</v>
      </c>
      <c r="L40" s="34">
        <f t="shared" si="1"/>
        <v>0</v>
      </c>
      <c r="Q40" s="102"/>
      <c r="R40" s="102"/>
    </row>
    <row r="41" spans="1:19" ht="14.25" hidden="1" customHeight="1" collapsed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0</v>
      </c>
      <c r="J41" s="63">
        <v>0</v>
      </c>
      <c r="K41" s="63">
        <v>0</v>
      </c>
      <c r="L41" s="63">
        <v>0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19700</v>
      </c>
      <c r="J42" s="42">
        <f t="shared" si="2"/>
        <v>19700</v>
      </c>
      <c r="K42" s="44">
        <f t="shared" si="2"/>
        <v>13272.6</v>
      </c>
      <c r="L42" s="44">
        <f t="shared" si="2"/>
        <v>13272.6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19700</v>
      </c>
      <c r="J43" s="39">
        <f t="shared" si="2"/>
        <v>19700</v>
      </c>
      <c r="K43" s="34">
        <f t="shared" si="2"/>
        <v>13272.6</v>
      </c>
      <c r="L43" s="39">
        <f t="shared" si="2"/>
        <v>13272.6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19700</v>
      </c>
      <c r="J44" s="39">
        <f t="shared" si="2"/>
        <v>19700</v>
      </c>
      <c r="K44" s="78">
        <f t="shared" si="2"/>
        <v>13272.6</v>
      </c>
      <c r="L44" s="78">
        <f t="shared" si="2"/>
        <v>13272.6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19700</v>
      </c>
      <c r="J45" s="54">
        <f>SUM(J46:J60)</f>
        <v>19700</v>
      </c>
      <c r="K45" s="52">
        <f>SUM(K46:K60)</f>
        <v>13272.6</v>
      </c>
      <c r="L45" s="52">
        <f>SUM(L46:L60)</f>
        <v>13272.6</v>
      </c>
      <c r="Q45" s="102"/>
      <c r="R45" s="102"/>
    </row>
    <row r="46" spans="1:19" ht="15.75" customHeight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16600</v>
      </c>
      <c r="J46" s="63">
        <v>16600</v>
      </c>
      <c r="K46" s="63">
        <v>10172.6</v>
      </c>
      <c r="L46" s="63">
        <v>10172.6</v>
      </c>
      <c r="Q46" s="102"/>
      <c r="R46" s="102"/>
    </row>
    <row r="47" spans="1:19" ht="26.25" hidden="1" customHeight="1" collapsed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0</v>
      </c>
      <c r="J47" s="63">
        <v>0</v>
      </c>
      <c r="K47" s="63">
        <v>0</v>
      </c>
      <c r="L47" s="63">
        <v>0</v>
      </c>
      <c r="Q47" s="102"/>
      <c r="R47" s="102"/>
    </row>
    <row r="48" spans="1:19" ht="26.25" hidden="1" customHeight="1" collapsed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0</v>
      </c>
      <c r="J48" s="63">
        <v>0</v>
      </c>
      <c r="K48" s="63">
        <v>0</v>
      </c>
      <c r="L48" s="63">
        <v>0</v>
      </c>
      <c r="Q48" s="102"/>
      <c r="R48" s="102"/>
    </row>
    <row r="49" spans="1:19" ht="27" hidden="1" customHeight="1" collapsed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0</v>
      </c>
      <c r="J49" s="63">
        <v>0</v>
      </c>
      <c r="K49" s="63">
        <v>0</v>
      </c>
      <c r="L49" s="63">
        <v>0</v>
      </c>
      <c r="Q49" s="102"/>
      <c r="R49" s="102"/>
    </row>
    <row r="50" spans="1:19" ht="26.25" hidden="1" customHeight="1" collapsed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0</v>
      </c>
      <c r="J50" s="63">
        <v>0</v>
      </c>
      <c r="K50" s="63">
        <v>0</v>
      </c>
      <c r="L50" s="63">
        <v>0</v>
      </c>
      <c r="Q50" s="102"/>
      <c r="R50" s="102"/>
    </row>
    <row r="51" spans="1:19" ht="15" hidden="1" customHeight="1" collapsed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0</v>
      </c>
      <c r="J51" s="63">
        <v>0</v>
      </c>
      <c r="K51" s="63">
        <v>0</v>
      </c>
      <c r="L51" s="63">
        <v>0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hidden="1" customHeight="1" collapsed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0</v>
      </c>
      <c r="J54" s="63">
        <v>0</v>
      </c>
      <c r="K54" s="63">
        <v>0</v>
      </c>
      <c r="L54" s="63">
        <v>0</v>
      </c>
      <c r="Q54" s="102"/>
      <c r="R54" s="102"/>
    </row>
    <row r="55" spans="1:19" ht="15.75" hidden="1" customHeight="1" collapsed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0</v>
      </c>
      <c r="J55" s="63">
        <v>0</v>
      </c>
      <c r="K55" s="63">
        <v>0</v>
      </c>
      <c r="L55" s="63">
        <v>0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hidden="1" customHeight="1" collapsed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0</v>
      </c>
      <c r="J57" s="63">
        <v>0</v>
      </c>
      <c r="K57" s="63">
        <v>0</v>
      </c>
      <c r="L57" s="63">
        <v>0</v>
      </c>
      <c r="Q57" s="102"/>
      <c r="R57" s="102"/>
    </row>
    <row r="58" spans="1:19" ht="27.75" hidden="1" customHeight="1" collapsed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0</v>
      </c>
      <c r="J58" s="63">
        <v>0</v>
      </c>
      <c r="K58" s="63">
        <v>0</v>
      </c>
      <c r="L58" s="63">
        <v>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customHeight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3100</v>
      </c>
      <c r="J60" s="63">
        <v>3100</v>
      </c>
      <c r="K60" s="63">
        <v>3100</v>
      </c>
      <c r="L60" s="63">
        <v>3100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hidden="1" customHeight="1" collapsed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0</v>
      </c>
      <c r="J131" s="40">
        <f>SUM(J132+J137+J145)</f>
        <v>0</v>
      </c>
      <c r="K131" s="39">
        <f>SUM(K132+K137+K145)</f>
        <v>0</v>
      </c>
      <c r="L131" s="34">
        <f>SUM(L132+L137+L145)</f>
        <v>0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0</v>
      </c>
      <c r="J145" s="40">
        <f t="shared" si="15"/>
        <v>0</v>
      </c>
      <c r="K145" s="39">
        <f t="shared" si="15"/>
        <v>0</v>
      </c>
      <c r="L145" s="34">
        <f t="shared" si="15"/>
        <v>0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0</v>
      </c>
      <c r="J146" s="75">
        <f t="shared" si="15"/>
        <v>0</v>
      </c>
      <c r="K146" s="52">
        <f t="shared" si="15"/>
        <v>0</v>
      </c>
      <c r="L146" s="54">
        <f t="shared" si="15"/>
        <v>0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0</v>
      </c>
      <c r="J147" s="40">
        <f>SUM(J148:J149)</f>
        <v>0</v>
      </c>
      <c r="K147" s="39">
        <f>SUM(K148:K149)</f>
        <v>0</v>
      </c>
      <c r="L147" s="34">
        <f>SUM(L148:L149)</f>
        <v>0</v>
      </c>
    </row>
    <row r="148" spans="1:12" hidden="1" collapsed="1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0</v>
      </c>
      <c r="J148" s="94">
        <v>0</v>
      </c>
      <c r="K148" s="94">
        <v>0</v>
      </c>
      <c r="L148" s="94">
        <v>0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76.5" hidden="1" customHeight="1" collapsed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0</v>
      </c>
      <c r="J176" s="40">
        <f>SUM(J177+J230+J295)</f>
        <v>0</v>
      </c>
      <c r="K176" s="39">
        <f>SUM(K177+K230+K295)</f>
        <v>0</v>
      </c>
      <c r="L176" s="34">
        <f>SUM(L177+L230+L295)</f>
        <v>0</v>
      </c>
    </row>
    <row r="177" spans="1:16" ht="34.5" hidden="1" customHeight="1" collapsed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0</v>
      </c>
      <c r="J178" s="40">
        <f>SUM(J179+J182+J187+J193+J198)</f>
        <v>0</v>
      </c>
      <c r="K178" s="39">
        <f>SUM(K179+K182+K187+K193+K198)</f>
        <v>0</v>
      </c>
      <c r="L178" s="34">
        <f>SUM(L179+L182+L187+L193+L198)</f>
        <v>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0</v>
      </c>
      <c r="J182" s="43">
        <f>J183</f>
        <v>0</v>
      </c>
      <c r="K182" s="42">
        <f>K183</f>
        <v>0</v>
      </c>
      <c r="L182" s="44">
        <f>L183</f>
        <v>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0</v>
      </c>
      <c r="J183" s="40">
        <f>SUM(J184:J186)</f>
        <v>0</v>
      </c>
      <c r="K183" s="39">
        <f>SUM(K184:K186)</f>
        <v>0</v>
      </c>
      <c r="L183" s="34">
        <f>SUM(L184:L186)</f>
        <v>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hidden="1" customHeight="1" collapsed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0</v>
      </c>
      <c r="J186" s="81">
        <v>0</v>
      </c>
      <c r="K186" s="81">
        <v>0</v>
      </c>
      <c r="L186" s="33">
        <v>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0</v>
      </c>
      <c r="J187" s="40">
        <f>J188</f>
        <v>0</v>
      </c>
      <c r="K187" s="39">
        <f>K188</f>
        <v>0</v>
      </c>
      <c r="L187" s="34">
        <f>L188</f>
        <v>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hidden="1" customHeight="1" collapsed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0</v>
      </c>
      <c r="J190" s="26">
        <v>0</v>
      </c>
      <c r="K190" s="26">
        <v>0</v>
      </c>
      <c r="L190" s="26">
        <v>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23300</v>
      </c>
      <c r="J360" s="19">
        <f>SUM(J30+J176)</f>
        <v>23300</v>
      </c>
      <c r="K360" s="19">
        <f>SUM(K30+K176)</f>
        <v>16457.349999999999</v>
      </c>
      <c r="L360" s="19">
        <f>SUM(L30+L176)</f>
        <v>16457.349999999999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J366"/>
  <sheetViews>
    <sheetView showRuler="0" topLeftCell="A21" zoomScaleNormal="100" workbookViewId="0">
      <selection activeCell="U41" sqref="U41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14.25" customHeight="1">
      <c r="A22" s="455" t="s">
        <v>244</v>
      </c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43.5" customHeight="1">
      <c r="A23" s="455" t="s">
        <v>243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308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 t="s">
        <v>242</v>
      </c>
      <c r="J25" s="120" t="s">
        <v>241</v>
      </c>
      <c r="K25" s="119" t="s">
        <v>241</v>
      </c>
      <c r="L25" s="119" t="s">
        <v>240</v>
      </c>
      <c r="M25" s="118"/>
    </row>
    <row r="26" spans="1:17">
      <c r="A26" s="456" t="s">
        <v>320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35100</v>
      </c>
      <c r="J30" s="34">
        <f>SUM(J31+J42+J61+J82+J89+J109+J131+J150+J160)</f>
        <v>35100</v>
      </c>
      <c r="K30" s="39">
        <f>SUM(K31+K42+K61+K82+K89+K109+K131+K150+K160)</f>
        <v>16015</v>
      </c>
      <c r="L30" s="34">
        <f>SUM(L31+L42+L61+L82+L89+L109+L131+L150+L160)</f>
        <v>16015</v>
      </c>
    </row>
    <row r="31" spans="1:17" ht="16.5" customHeight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4100</v>
      </c>
      <c r="J31" s="34">
        <f>SUM(J32+J38)</f>
        <v>4100</v>
      </c>
      <c r="K31" s="79">
        <f>SUM(K32+K38)</f>
        <v>1261.6099999999999</v>
      </c>
      <c r="L31" s="78">
        <f>SUM(L32+L38)</f>
        <v>1261.6099999999999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4000</v>
      </c>
      <c r="J32" s="34">
        <f>SUM(J33)</f>
        <v>4000</v>
      </c>
      <c r="K32" s="39">
        <f>SUM(K33)</f>
        <v>1189.81</v>
      </c>
      <c r="L32" s="34">
        <f>SUM(L33)</f>
        <v>1189.81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4000</v>
      </c>
      <c r="J33" s="34">
        <f t="shared" ref="J33:L34" si="0">SUM(J34)</f>
        <v>4000</v>
      </c>
      <c r="K33" s="34">
        <f t="shared" si="0"/>
        <v>1189.81</v>
      </c>
      <c r="L33" s="34">
        <f t="shared" si="0"/>
        <v>1189.81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4000</v>
      </c>
      <c r="J34" s="39">
        <f t="shared" si="0"/>
        <v>4000</v>
      </c>
      <c r="K34" s="39">
        <f t="shared" si="0"/>
        <v>1189.81</v>
      </c>
      <c r="L34" s="39">
        <f t="shared" si="0"/>
        <v>1189.81</v>
      </c>
      <c r="Q34" s="102"/>
      <c r="R34" s="102"/>
    </row>
    <row r="35" spans="1:19" ht="14.25" customHeight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4000</v>
      </c>
      <c r="J35" s="63">
        <v>4000</v>
      </c>
      <c r="K35" s="63">
        <v>1189.81</v>
      </c>
      <c r="L35" s="63">
        <v>1189.81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100</v>
      </c>
      <c r="J38" s="34">
        <f t="shared" si="1"/>
        <v>100</v>
      </c>
      <c r="K38" s="39">
        <f t="shared" si="1"/>
        <v>71.8</v>
      </c>
      <c r="L38" s="34">
        <f t="shared" si="1"/>
        <v>71.8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100</v>
      </c>
      <c r="J39" s="34">
        <f t="shared" si="1"/>
        <v>100</v>
      </c>
      <c r="K39" s="34">
        <f t="shared" si="1"/>
        <v>71.8</v>
      </c>
      <c r="L39" s="34">
        <f t="shared" si="1"/>
        <v>71.8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100</v>
      </c>
      <c r="J40" s="34">
        <f t="shared" si="1"/>
        <v>100</v>
      </c>
      <c r="K40" s="34">
        <f t="shared" si="1"/>
        <v>71.8</v>
      </c>
      <c r="L40" s="34">
        <f t="shared" si="1"/>
        <v>71.8</v>
      </c>
      <c r="Q40" s="102"/>
      <c r="R40" s="102"/>
    </row>
    <row r="41" spans="1:19" ht="14.25" customHeight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100</v>
      </c>
      <c r="J41" s="63">
        <v>100</v>
      </c>
      <c r="K41" s="63">
        <v>71.8</v>
      </c>
      <c r="L41" s="63">
        <v>71.8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31000</v>
      </c>
      <c r="J42" s="42">
        <f t="shared" si="2"/>
        <v>31000</v>
      </c>
      <c r="K42" s="44">
        <f t="shared" si="2"/>
        <v>14753.39</v>
      </c>
      <c r="L42" s="44">
        <f t="shared" si="2"/>
        <v>14753.39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31000</v>
      </c>
      <c r="J43" s="39">
        <f t="shared" si="2"/>
        <v>31000</v>
      </c>
      <c r="K43" s="34">
        <f t="shared" si="2"/>
        <v>14753.39</v>
      </c>
      <c r="L43" s="39">
        <f t="shared" si="2"/>
        <v>14753.39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31000</v>
      </c>
      <c r="J44" s="39">
        <f t="shared" si="2"/>
        <v>31000</v>
      </c>
      <c r="K44" s="78">
        <f t="shared" si="2"/>
        <v>14753.39</v>
      </c>
      <c r="L44" s="78">
        <f t="shared" si="2"/>
        <v>14753.39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31000</v>
      </c>
      <c r="J45" s="54">
        <f>SUM(J46:J60)</f>
        <v>31000</v>
      </c>
      <c r="K45" s="52">
        <f>SUM(K46:K60)</f>
        <v>14753.39</v>
      </c>
      <c r="L45" s="52">
        <f>SUM(L46:L60)</f>
        <v>14753.39</v>
      </c>
      <c r="Q45" s="102"/>
      <c r="R45" s="102"/>
    </row>
    <row r="46" spans="1:19" ht="15.75" customHeight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26500</v>
      </c>
      <c r="J46" s="63">
        <v>26500</v>
      </c>
      <c r="K46" s="63">
        <v>13347.3</v>
      </c>
      <c r="L46" s="63">
        <v>13347.3</v>
      </c>
      <c r="Q46" s="102"/>
      <c r="R46" s="102"/>
    </row>
    <row r="47" spans="1:19" ht="26.25" hidden="1" customHeight="1" collapsed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0</v>
      </c>
      <c r="J47" s="63">
        <v>0</v>
      </c>
      <c r="K47" s="63">
        <v>0</v>
      </c>
      <c r="L47" s="63">
        <v>0</v>
      </c>
      <c r="Q47" s="102"/>
      <c r="R47" s="102"/>
    </row>
    <row r="48" spans="1:19" ht="26.25" hidden="1" customHeight="1" collapsed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0</v>
      </c>
      <c r="J48" s="63">
        <v>0</v>
      </c>
      <c r="K48" s="63">
        <v>0</v>
      </c>
      <c r="L48" s="63">
        <v>0</v>
      </c>
      <c r="Q48" s="102"/>
      <c r="R48" s="102"/>
    </row>
    <row r="49" spans="1:19" ht="27" hidden="1" customHeight="1" collapsed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0</v>
      </c>
      <c r="J49" s="63">
        <v>0</v>
      </c>
      <c r="K49" s="63">
        <v>0</v>
      </c>
      <c r="L49" s="63">
        <v>0</v>
      </c>
      <c r="Q49" s="102"/>
      <c r="R49" s="102"/>
    </row>
    <row r="50" spans="1:19" ht="26.25" hidden="1" customHeight="1" collapsed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0</v>
      </c>
      <c r="J50" s="63">
        <v>0</v>
      </c>
      <c r="K50" s="63">
        <v>0</v>
      </c>
      <c r="L50" s="63">
        <v>0</v>
      </c>
      <c r="Q50" s="102"/>
      <c r="R50" s="102"/>
    </row>
    <row r="51" spans="1:19" ht="15" hidden="1" customHeight="1" collapsed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0</v>
      </c>
      <c r="J51" s="63">
        <v>0</v>
      </c>
      <c r="K51" s="63">
        <v>0</v>
      </c>
      <c r="L51" s="63">
        <v>0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hidden="1" customHeight="1" collapsed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0</v>
      </c>
      <c r="J54" s="63">
        <v>0</v>
      </c>
      <c r="K54" s="63">
        <v>0</v>
      </c>
      <c r="L54" s="63">
        <v>0</v>
      </c>
      <c r="Q54" s="102"/>
      <c r="R54" s="102"/>
    </row>
    <row r="55" spans="1:19" ht="15.75" hidden="1" customHeight="1" collapsed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0</v>
      </c>
      <c r="J55" s="63">
        <v>0</v>
      </c>
      <c r="K55" s="63">
        <v>0</v>
      </c>
      <c r="L55" s="63">
        <v>0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hidden="1" customHeight="1" collapsed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0</v>
      </c>
      <c r="J57" s="63">
        <v>0</v>
      </c>
      <c r="K57" s="63">
        <v>0</v>
      </c>
      <c r="L57" s="63">
        <v>0</v>
      </c>
      <c r="Q57" s="102"/>
      <c r="R57" s="102"/>
    </row>
    <row r="58" spans="1:19" ht="27.75" hidden="1" customHeight="1" collapsed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0</v>
      </c>
      <c r="J58" s="63">
        <v>0</v>
      </c>
      <c r="K58" s="63">
        <v>0</v>
      </c>
      <c r="L58" s="63">
        <v>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customHeight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4500</v>
      </c>
      <c r="J60" s="63">
        <v>4500</v>
      </c>
      <c r="K60" s="63">
        <v>1406.09</v>
      </c>
      <c r="L60" s="63">
        <v>1406.09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hidden="1" customHeight="1" collapsed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0</v>
      </c>
      <c r="J131" s="40">
        <f>SUM(J132+J137+J145)</f>
        <v>0</v>
      </c>
      <c r="K131" s="39">
        <f>SUM(K132+K137+K145)</f>
        <v>0</v>
      </c>
      <c r="L131" s="34">
        <f>SUM(L132+L137+L145)</f>
        <v>0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0</v>
      </c>
      <c r="J145" s="40">
        <f t="shared" si="15"/>
        <v>0</v>
      </c>
      <c r="K145" s="39">
        <f t="shared" si="15"/>
        <v>0</v>
      </c>
      <c r="L145" s="34">
        <f t="shared" si="15"/>
        <v>0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0</v>
      </c>
      <c r="J146" s="75">
        <f t="shared" si="15"/>
        <v>0</v>
      </c>
      <c r="K146" s="52">
        <f t="shared" si="15"/>
        <v>0</v>
      </c>
      <c r="L146" s="54">
        <f t="shared" si="15"/>
        <v>0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0</v>
      </c>
      <c r="J147" s="40">
        <f>SUM(J148:J149)</f>
        <v>0</v>
      </c>
      <c r="K147" s="39">
        <f>SUM(K148:K149)</f>
        <v>0</v>
      </c>
      <c r="L147" s="34">
        <f>SUM(L148:L149)</f>
        <v>0</v>
      </c>
    </row>
    <row r="148" spans="1:12" hidden="1" collapsed="1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0</v>
      </c>
      <c r="J148" s="94">
        <v>0</v>
      </c>
      <c r="K148" s="94">
        <v>0</v>
      </c>
      <c r="L148" s="94">
        <v>0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76.5" hidden="1" customHeight="1" collapsed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0</v>
      </c>
      <c r="J176" s="40">
        <f>SUM(J177+J230+J295)</f>
        <v>0</v>
      </c>
      <c r="K176" s="39">
        <f>SUM(K177+K230+K295)</f>
        <v>0</v>
      </c>
      <c r="L176" s="34">
        <f>SUM(L177+L230+L295)</f>
        <v>0</v>
      </c>
    </row>
    <row r="177" spans="1:16" ht="34.5" hidden="1" customHeight="1" collapsed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0</v>
      </c>
      <c r="J178" s="40">
        <f>SUM(J179+J182+J187+J193+J198)</f>
        <v>0</v>
      </c>
      <c r="K178" s="39">
        <f>SUM(K179+K182+K187+K193+K198)</f>
        <v>0</v>
      </c>
      <c r="L178" s="34">
        <f>SUM(L179+L182+L187+L193+L198)</f>
        <v>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0</v>
      </c>
      <c r="J182" s="43">
        <f>J183</f>
        <v>0</v>
      </c>
      <c r="K182" s="42">
        <f>K183</f>
        <v>0</v>
      </c>
      <c r="L182" s="44">
        <f>L183</f>
        <v>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0</v>
      </c>
      <c r="J183" s="40">
        <f>SUM(J184:J186)</f>
        <v>0</v>
      </c>
      <c r="K183" s="39">
        <f>SUM(K184:K186)</f>
        <v>0</v>
      </c>
      <c r="L183" s="34">
        <f>SUM(L184:L186)</f>
        <v>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hidden="1" customHeight="1" collapsed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0</v>
      </c>
      <c r="J186" s="81">
        <v>0</v>
      </c>
      <c r="K186" s="81">
        <v>0</v>
      </c>
      <c r="L186" s="33">
        <v>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0</v>
      </c>
      <c r="J187" s="40">
        <f>J188</f>
        <v>0</v>
      </c>
      <c r="K187" s="39">
        <f>K188</f>
        <v>0</v>
      </c>
      <c r="L187" s="34">
        <f>L188</f>
        <v>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hidden="1" customHeight="1" collapsed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0</v>
      </c>
      <c r="J190" s="26">
        <v>0</v>
      </c>
      <c r="K190" s="26">
        <v>0</v>
      </c>
      <c r="L190" s="26">
        <v>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35100</v>
      </c>
      <c r="J360" s="19">
        <f>SUM(J30+J176)</f>
        <v>35100</v>
      </c>
      <c r="K360" s="19">
        <f>SUM(K30+K176)</f>
        <v>16015</v>
      </c>
      <c r="L360" s="19">
        <f>SUM(L30+L176)</f>
        <v>16015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66"/>
  <sheetViews>
    <sheetView showRuler="0" zoomScaleNormal="100" workbookViewId="0">
      <selection activeCell="R186" sqref="R186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14.25" customHeight="1">
      <c r="A22" s="455"/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14.25" customHeight="1">
      <c r="A23" s="455" t="s">
        <v>215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310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/>
      <c r="J25" s="120"/>
      <c r="K25" s="119"/>
      <c r="L25" s="119"/>
      <c r="M25" s="118"/>
    </row>
    <row r="26" spans="1:17">
      <c r="A26" s="456" t="s">
        <v>321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32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627327</v>
      </c>
      <c r="J30" s="34">
        <f>SUM(J31+J42+J61+J82+J89+J109+J131+J150+J160)</f>
        <v>627327</v>
      </c>
      <c r="K30" s="39">
        <f>SUM(K31+K42+K61+K82+K89+K109+K131+K150+K160)</f>
        <v>617718.71</v>
      </c>
      <c r="L30" s="34">
        <f>SUM(L31+L42+L61+L82+L89+L109+L131+L150+L160)</f>
        <v>617718.71</v>
      </c>
    </row>
    <row r="31" spans="1:17" ht="16.5" customHeight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463065</v>
      </c>
      <c r="J31" s="34">
        <f>SUM(J32+J38)</f>
        <v>463065</v>
      </c>
      <c r="K31" s="79">
        <f>SUM(K32+K38)</f>
        <v>461789.08</v>
      </c>
      <c r="L31" s="78">
        <f>SUM(L32+L38)</f>
        <v>461789.08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455630</v>
      </c>
      <c r="J32" s="34">
        <f>SUM(J33)</f>
        <v>455630</v>
      </c>
      <c r="K32" s="39">
        <f>SUM(K33)</f>
        <v>455630</v>
      </c>
      <c r="L32" s="34">
        <f>SUM(L33)</f>
        <v>455630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455630</v>
      </c>
      <c r="J33" s="34">
        <f t="shared" ref="J33:L34" si="0">SUM(J34)</f>
        <v>455630</v>
      </c>
      <c r="K33" s="34">
        <f t="shared" si="0"/>
        <v>455630</v>
      </c>
      <c r="L33" s="34">
        <f t="shared" si="0"/>
        <v>455630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455630</v>
      </c>
      <c r="J34" s="39">
        <f t="shared" si="0"/>
        <v>455630</v>
      </c>
      <c r="K34" s="39">
        <f t="shared" si="0"/>
        <v>455630</v>
      </c>
      <c r="L34" s="39">
        <f t="shared" si="0"/>
        <v>455630</v>
      </c>
      <c r="Q34" s="102"/>
      <c r="R34" s="102"/>
    </row>
    <row r="35" spans="1:19" ht="14.25" customHeight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455630</v>
      </c>
      <c r="J35" s="63">
        <v>455630</v>
      </c>
      <c r="K35" s="63">
        <v>455630</v>
      </c>
      <c r="L35" s="63">
        <v>455630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7435</v>
      </c>
      <c r="J38" s="34">
        <f t="shared" si="1"/>
        <v>7435</v>
      </c>
      <c r="K38" s="39">
        <f t="shared" si="1"/>
        <v>6159.08</v>
      </c>
      <c r="L38" s="34">
        <f t="shared" si="1"/>
        <v>6159.08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7435</v>
      </c>
      <c r="J39" s="34">
        <f t="shared" si="1"/>
        <v>7435</v>
      </c>
      <c r="K39" s="34">
        <f t="shared" si="1"/>
        <v>6159.08</v>
      </c>
      <c r="L39" s="34">
        <f t="shared" si="1"/>
        <v>6159.08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7435</v>
      </c>
      <c r="J40" s="34">
        <f t="shared" si="1"/>
        <v>7435</v>
      </c>
      <c r="K40" s="34">
        <f t="shared" si="1"/>
        <v>6159.08</v>
      </c>
      <c r="L40" s="34">
        <f t="shared" si="1"/>
        <v>6159.08</v>
      </c>
      <c r="Q40" s="102"/>
      <c r="R40" s="102"/>
    </row>
    <row r="41" spans="1:19" ht="14.25" customHeight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7435</v>
      </c>
      <c r="J41" s="63">
        <v>7435</v>
      </c>
      <c r="K41" s="63">
        <v>6159.08</v>
      </c>
      <c r="L41" s="63">
        <v>6159.08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135098</v>
      </c>
      <c r="J42" s="42">
        <f t="shared" si="2"/>
        <v>135098</v>
      </c>
      <c r="K42" s="44">
        <f t="shared" si="2"/>
        <v>126765.63</v>
      </c>
      <c r="L42" s="44">
        <f t="shared" si="2"/>
        <v>126765.63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135098</v>
      </c>
      <c r="J43" s="39">
        <f t="shared" si="2"/>
        <v>135098</v>
      </c>
      <c r="K43" s="34">
        <f t="shared" si="2"/>
        <v>126765.63</v>
      </c>
      <c r="L43" s="39">
        <f t="shared" si="2"/>
        <v>126765.63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135098</v>
      </c>
      <c r="J44" s="39">
        <f t="shared" si="2"/>
        <v>135098</v>
      </c>
      <c r="K44" s="78">
        <f t="shared" si="2"/>
        <v>126765.63</v>
      </c>
      <c r="L44" s="78">
        <f t="shared" si="2"/>
        <v>126765.63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135098</v>
      </c>
      <c r="J45" s="54">
        <f>SUM(J46:J60)</f>
        <v>135098</v>
      </c>
      <c r="K45" s="52">
        <f>SUM(K46:K60)</f>
        <v>126765.63</v>
      </c>
      <c r="L45" s="52">
        <f>SUM(L46:L60)</f>
        <v>126765.63</v>
      </c>
      <c r="Q45" s="102"/>
      <c r="R45" s="102"/>
    </row>
    <row r="46" spans="1:19" ht="15.75" customHeight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5270</v>
      </c>
      <c r="J46" s="63">
        <v>5270</v>
      </c>
      <c r="K46" s="63">
        <v>4126.5</v>
      </c>
      <c r="L46" s="63">
        <v>4126.5</v>
      </c>
      <c r="Q46" s="102"/>
      <c r="R46" s="102"/>
    </row>
    <row r="47" spans="1:19" ht="26.25" customHeight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200</v>
      </c>
      <c r="J47" s="63">
        <v>200</v>
      </c>
      <c r="K47" s="63">
        <v>200</v>
      </c>
      <c r="L47" s="63">
        <v>200</v>
      </c>
      <c r="Q47" s="102"/>
      <c r="R47" s="102"/>
    </row>
    <row r="48" spans="1:19" ht="26.25" customHeight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2466</v>
      </c>
      <c r="J48" s="63">
        <v>2466</v>
      </c>
      <c r="K48" s="63">
        <v>2466</v>
      </c>
      <c r="L48" s="63">
        <v>2466</v>
      </c>
      <c r="Q48" s="102"/>
      <c r="R48" s="102"/>
    </row>
    <row r="49" spans="1:19" ht="27" customHeight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13646</v>
      </c>
      <c r="J49" s="63">
        <v>13646</v>
      </c>
      <c r="K49" s="63">
        <v>13447.72</v>
      </c>
      <c r="L49" s="63">
        <v>13447.72</v>
      </c>
      <c r="Q49" s="102"/>
      <c r="R49" s="102"/>
    </row>
    <row r="50" spans="1:19" ht="26.25" customHeight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235</v>
      </c>
      <c r="J50" s="63">
        <v>235</v>
      </c>
      <c r="K50" s="63">
        <v>235</v>
      </c>
      <c r="L50" s="63">
        <v>235</v>
      </c>
      <c r="Q50" s="102"/>
      <c r="R50" s="102"/>
    </row>
    <row r="51" spans="1:19" ht="15" customHeight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100</v>
      </c>
      <c r="J51" s="63">
        <v>100</v>
      </c>
      <c r="K51" s="63">
        <v>86</v>
      </c>
      <c r="L51" s="63">
        <v>86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customHeight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7696</v>
      </c>
      <c r="J54" s="63">
        <v>7696</v>
      </c>
      <c r="K54" s="63">
        <v>7674</v>
      </c>
      <c r="L54" s="63">
        <v>7674</v>
      </c>
      <c r="Q54" s="102"/>
      <c r="R54" s="102"/>
    </row>
    <row r="55" spans="1:19" ht="15.75" customHeight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950</v>
      </c>
      <c r="J55" s="63">
        <v>950</v>
      </c>
      <c r="K55" s="63">
        <v>950</v>
      </c>
      <c r="L55" s="63">
        <v>950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customHeight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84861</v>
      </c>
      <c r="J57" s="63">
        <v>84861</v>
      </c>
      <c r="K57" s="63">
        <v>77906.41</v>
      </c>
      <c r="L57" s="63">
        <v>77906.41</v>
      </c>
      <c r="Q57" s="102"/>
      <c r="R57" s="102"/>
    </row>
    <row r="58" spans="1:19" ht="27.75" customHeight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6610</v>
      </c>
      <c r="J58" s="63">
        <v>6610</v>
      </c>
      <c r="K58" s="63">
        <v>6610</v>
      </c>
      <c r="L58" s="63">
        <v>6610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customHeight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13064</v>
      </c>
      <c r="J60" s="63">
        <v>13064</v>
      </c>
      <c r="K60" s="63">
        <v>13064</v>
      </c>
      <c r="L60" s="63">
        <v>13064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customHeight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29164</v>
      </c>
      <c r="J131" s="40">
        <f>SUM(J132+J137+J145)</f>
        <v>29164</v>
      </c>
      <c r="K131" s="39">
        <f>SUM(K132+K137+K145)</f>
        <v>29164</v>
      </c>
      <c r="L131" s="34">
        <f>SUM(L132+L137+L145)</f>
        <v>29164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29164</v>
      </c>
      <c r="J145" s="40">
        <f t="shared" si="15"/>
        <v>29164</v>
      </c>
      <c r="K145" s="39">
        <f t="shared" si="15"/>
        <v>29164</v>
      </c>
      <c r="L145" s="34">
        <f t="shared" si="15"/>
        <v>29164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29164</v>
      </c>
      <c r="J146" s="75">
        <f t="shared" si="15"/>
        <v>29164</v>
      </c>
      <c r="K146" s="52">
        <f t="shared" si="15"/>
        <v>29164</v>
      </c>
      <c r="L146" s="54">
        <f t="shared" si="15"/>
        <v>29164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29164</v>
      </c>
      <c r="J147" s="40">
        <f>SUM(J148:J149)</f>
        <v>29164</v>
      </c>
      <c r="K147" s="39">
        <f>SUM(K148:K149)</f>
        <v>29164</v>
      </c>
      <c r="L147" s="34">
        <f>SUM(L148:L149)</f>
        <v>29164</v>
      </c>
    </row>
    <row r="148" spans="1:12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29164</v>
      </c>
      <c r="J148" s="94">
        <v>29164</v>
      </c>
      <c r="K148" s="94">
        <v>29164</v>
      </c>
      <c r="L148" s="94">
        <v>29164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52.5" customHeight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39500</v>
      </c>
      <c r="J176" s="40">
        <f>SUM(J177+J230+J295)</f>
        <v>39500</v>
      </c>
      <c r="K176" s="39">
        <f>SUM(K177+K230+K295)</f>
        <v>39500</v>
      </c>
      <c r="L176" s="34">
        <f>SUM(L177+L230+L295)</f>
        <v>39500</v>
      </c>
    </row>
    <row r="177" spans="1:16" ht="34.5" customHeight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39500</v>
      </c>
      <c r="J177" s="44">
        <f>SUM(J178+J201+J208+J220+J224)</f>
        <v>39500</v>
      </c>
      <c r="K177" s="44">
        <f>SUM(K178+K201+K208+K220+K224)</f>
        <v>39500</v>
      </c>
      <c r="L177" s="44">
        <f>SUM(L178+L201+L208+L220+L224)</f>
        <v>39500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39500</v>
      </c>
      <c r="J178" s="40">
        <f>SUM(J179+J182+J187+J193+J198)</f>
        <v>39500</v>
      </c>
      <c r="K178" s="39">
        <f>SUM(K179+K182+K187+K193+K198)</f>
        <v>39500</v>
      </c>
      <c r="L178" s="34">
        <f>SUM(L179+L182+L187+L193+L198)</f>
        <v>39500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25000</v>
      </c>
      <c r="J182" s="43">
        <f>J183</f>
        <v>25000</v>
      </c>
      <c r="K182" s="42">
        <f>K183</f>
        <v>25000</v>
      </c>
      <c r="L182" s="44">
        <f>L183</f>
        <v>25000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25000</v>
      </c>
      <c r="J183" s="40">
        <f>SUM(J184:J186)</f>
        <v>25000</v>
      </c>
      <c r="K183" s="39">
        <f>SUM(K184:K186)</f>
        <v>25000</v>
      </c>
      <c r="L183" s="34">
        <f>SUM(L184:L186)</f>
        <v>25000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customHeight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25000</v>
      </c>
      <c r="J186" s="81">
        <v>25000</v>
      </c>
      <c r="K186" s="81">
        <v>25000</v>
      </c>
      <c r="L186" s="81">
        <v>25000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14500</v>
      </c>
      <c r="J187" s="40">
        <f>J188</f>
        <v>14500</v>
      </c>
      <c r="K187" s="39">
        <f>K188</f>
        <v>14500</v>
      </c>
      <c r="L187" s="34">
        <f>L188</f>
        <v>14500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14500</v>
      </c>
      <c r="J188" s="34">
        <f t="shared" si="19"/>
        <v>14500</v>
      </c>
      <c r="K188" s="34">
        <f t="shared" si="19"/>
        <v>14500</v>
      </c>
      <c r="L188" s="34">
        <f t="shared" si="19"/>
        <v>14500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customHeight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14500</v>
      </c>
      <c r="J190" s="26">
        <v>14500</v>
      </c>
      <c r="K190" s="26">
        <v>14500</v>
      </c>
      <c r="L190" s="26">
        <v>14500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666827</v>
      </c>
      <c r="J360" s="19">
        <f>SUM(J30+J176)</f>
        <v>666827</v>
      </c>
      <c r="K360" s="19">
        <f>SUM(K30+K176)</f>
        <v>657218.71</v>
      </c>
      <c r="L360" s="19">
        <f>SUM(L30+L176)</f>
        <v>657218.71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J366"/>
  <sheetViews>
    <sheetView showRuler="0" topLeftCell="A25" zoomScaleNormal="100" workbookViewId="0">
      <selection activeCell="R60" sqref="R60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14.25" customHeight="1">
      <c r="A22" s="455" t="s">
        <v>246</v>
      </c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43.5" customHeight="1">
      <c r="A23" s="455" t="s">
        <v>243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308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 t="s">
        <v>242</v>
      </c>
      <c r="J25" s="120" t="s">
        <v>241</v>
      </c>
      <c r="K25" s="119" t="s">
        <v>240</v>
      </c>
      <c r="L25" s="119" t="s">
        <v>240</v>
      </c>
      <c r="M25" s="118"/>
    </row>
    <row r="26" spans="1:17">
      <c r="A26" s="456" t="s">
        <v>320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6700</v>
      </c>
      <c r="J30" s="34">
        <f>SUM(J31+J42+J61+J82+J89+J109+J131+J150+J160)</f>
        <v>6700</v>
      </c>
      <c r="K30" s="39">
        <f>SUM(K31+K42+K61+K82+K89+K109+K131+K150+K160)</f>
        <v>1802.54</v>
      </c>
      <c r="L30" s="34">
        <f>SUM(L31+L42+L61+L82+L89+L109+L131+L150+L160)</f>
        <v>1802.54</v>
      </c>
    </row>
    <row r="31" spans="1:17" ht="16.5" customHeight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800</v>
      </c>
      <c r="J31" s="34">
        <f>SUM(J32+J38)</f>
        <v>800</v>
      </c>
      <c r="K31" s="79">
        <f>SUM(K32+K38)</f>
        <v>263.77999999999997</v>
      </c>
      <c r="L31" s="78">
        <f>SUM(L32+L38)</f>
        <v>263.77999999999997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700</v>
      </c>
      <c r="J32" s="34">
        <f>SUM(J33)</f>
        <v>700</v>
      </c>
      <c r="K32" s="39">
        <f>SUM(K33)</f>
        <v>263.77999999999997</v>
      </c>
      <c r="L32" s="34">
        <f>SUM(L33)</f>
        <v>263.77999999999997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700</v>
      </c>
      <c r="J33" s="34">
        <f t="shared" ref="J33:L34" si="0">SUM(J34)</f>
        <v>700</v>
      </c>
      <c r="K33" s="34">
        <f t="shared" si="0"/>
        <v>263.77999999999997</v>
      </c>
      <c r="L33" s="34">
        <f t="shared" si="0"/>
        <v>263.77999999999997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700</v>
      </c>
      <c r="J34" s="39">
        <f t="shared" si="0"/>
        <v>700</v>
      </c>
      <c r="K34" s="39">
        <f t="shared" si="0"/>
        <v>263.77999999999997</v>
      </c>
      <c r="L34" s="39">
        <f t="shared" si="0"/>
        <v>263.77999999999997</v>
      </c>
      <c r="Q34" s="102"/>
      <c r="R34" s="102"/>
    </row>
    <row r="35" spans="1:19" ht="14.25" customHeight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700</v>
      </c>
      <c r="J35" s="63">
        <v>700</v>
      </c>
      <c r="K35" s="63">
        <v>263.77999999999997</v>
      </c>
      <c r="L35" s="63">
        <v>263.77999999999997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100</v>
      </c>
      <c r="J38" s="34">
        <f t="shared" si="1"/>
        <v>100</v>
      </c>
      <c r="K38" s="39">
        <f t="shared" si="1"/>
        <v>0</v>
      </c>
      <c r="L38" s="34">
        <f t="shared" si="1"/>
        <v>0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100</v>
      </c>
      <c r="J39" s="34">
        <f t="shared" si="1"/>
        <v>100</v>
      </c>
      <c r="K39" s="34">
        <f t="shared" si="1"/>
        <v>0</v>
      </c>
      <c r="L39" s="34">
        <f t="shared" si="1"/>
        <v>0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100</v>
      </c>
      <c r="J40" s="34">
        <f t="shared" si="1"/>
        <v>100</v>
      </c>
      <c r="K40" s="34">
        <f t="shared" si="1"/>
        <v>0</v>
      </c>
      <c r="L40" s="34">
        <f t="shared" si="1"/>
        <v>0</v>
      </c>
      <c r="Q40" s="102"/>
      <c r="R40" s="102"/>
    </row>
    <row r="41" spans="1:19" ht="14.25" customHeight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100</v>
      </c>
      <c r="J41" s="63">
        <v>100</v>
      </c>
      <c r="K41" s="63">
        <v>0</v>
      </c>
      <c r="L41" s="63">
        <v>0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5900</v>
      </c>
      <c r="J42" s="42">
        <f t="shared" si="2"/>
        <v>5900</v>
      </c>
      <c r="K42" s="44">
        <f t="shared" si="2"/>
        <v>1538.76</v>
      </c>
      <c r="L42" s="44">
        <f t="shared" si="2"/>
        <v>1538.76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5900</v>
      </c>
      <c r="J43" s="39">
        <f t="shared" si="2"/>
        <v>5900</v>
      </c>
      <c r="K43" s="34">
        <f t="shared" si="2"/>
        <v>1538.76</v>
      </c>
      <c r="L43" s="39">
        <f t="shared" si="2"/>
        <v>1538.76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5900</v>
      </c>
      <c r="J44" s="39">
        <f t="shared" si="2"/>
        <v>5900</v>
      </c>
      <c r="K44" s="78">
        <f t="shared" si="2"/>
        <v>1538.76</v>
      </c>
      <c r="L44" s="78">
        <f t="shared" si="2"/>
        <v>1538.76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5900</v>
      </c>
      <c r="J45" s="54">
        <f>SUM(J46:J60)</f>
        <v>5900</v>
      </c>
      <c r="K45" s="52">
        <f>SUM(K46:K60)</f>
        <v>1538.76</v>
      </c>
      <c r="L45" s="52">
        <f>SUM(L46:L60)</f>
        <v>1538.76</v>
      </c>
      <c r="Q45" s="102"/>
      <c r="R45" s="102"/>
    </row>
    <row r="46" spans="1:19" ht="15.75" customHeight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5100</v>
      </c>
      <c r="J46" s="63">
        <v>5100</v>
      </c>
      <c r="K46" s="63">
        <v>1270</v>
      </c>
      <c r="L46" s="63">
        <v>1270</v>
      </c>
      <c r="Q46" s="102"/>
      <c r="R46" s="102"/>
    </row>
    <row r="47" spans="1:19" ht="26.25" hidden="1" customHeight="1" collapsed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0</v>
      </c>
      <c r="J47" s="63">
        <v>0</v>
      </c>
      <c r="K47" s="63">
        <v>0</v>
      </c>
      <c r="L47" s="63">
        <v>0</v>
      </c>
      <c r="Q47" s="102"/>
      <c r="R47" s="102"/>
    </row>
    <row r="48" spans="1:19" ht="26.25" hidden="1" customHeight="1" collapsed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0</v>
      </c>
      <c r="J48" s="63">
        <v>0</v>
      </c>
      <c r="K48" s="63">
        <v>0</v>
      </c>
      <c r="L48" s="63">
        <v>0</v>
      </c>
      <c r="Q48" s="102"/>
      <c r="R48" s="102"/>
    </row>
    <row r="49" spans="1:19" ht="27" hidden="1" customHeight="1" collapsed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0</v>
      </c>
      <c r="J49" s="63">
        <v>0</v>
      </c>
      <c r="K49" s="63">
        <v>0</v>
      </c>
      <c r="L49" s="63">
        <v>0</v>
      </c>
      <c r="Q49" s="102"/>
      <c r="R49" s="102"/>
    </row>
    <row r="50" spans="1:19" ht="26.25" hidden="1" customHeight="1" collapsed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0</v>
      </c>
      <c r="J50" s="63">
        <v>0</v>
      </c>
      <c r="K50" s="63">
        <v>0</v>
      </c>
      <c r="L50" s="63">
        <v>0</v>
      </c>
      <c r="Q50" s="102"/>
      <c r="R50" s="102"/>
    </row>
    <row r="51" spans="1:19" ht="15" hidden="1" customHeight="1" collapsed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0</v>
      </c>
      <c r="J51" s="63">
        <v>0</v>
      </c>
      <c r="K51" s="63">
        <v>0</v>
      </c>
      <c r="L51" s="63">
        <v>0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hidden="1" customHeight="1" collapsed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0</v>
      </c>
      <c r="J54" s="63">
        <v>0</v>
      </c>
      <c r="K54" s="63">
        <v>0</v>
      </c>
      <c r="L54" s="63">
        <v>0</v>
      </c>
      <c r="Q54" s="102"/>
      <c r="R54" s="102"/>
    </row>
    <row r="55" spans="1:19" ht="15.75" hidden="1" customHeight="1" collapsed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0</v>
      </c>
      <c r="J55" s="63">
        <v>0</v>
      </c>
      <c r="K55" s="63">
        <v>0</v>
      </c>
      <c r="L55" s="63">
        <v>0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hidden="1" customHeight="1" collapsed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0</v>
      </c>
      <c r="J57" s="63">
        <v>0</v>
      </c>
      <c r="K57" s="63">
        <v>0</v>
      </c>
      <c r="L57" s="63">
        <v>0</v>
      </c>
      <c r="Q57" s="102"/>
      <c r="R57" s="102"/>
    </row>
    <row r="58" spans="1:19" ht="27.75" customHeight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100</v>
      </c>
      <c r="J58" s="63">
        <v>100</v>
      </c>
      <c r="K58" s="63">
        <v>0</v>
      </c>
      <c r="L58" s="63">
        <v>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customHeight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700</v>
      </c>
      <c r="J60" s="63">
        <v>700</v>
      </c>
      <c r="K60" s="63">
        <v>268.76</v>
      </c>
      <c r="L60" s="63">
        <v>268.76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hidden="1" customHeight="1" collapsed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0</v>
      </c>
      <c r="J131" s="40">
        <f>SUM(J132+J137+J145)</f>
        <v>0</v>
      </c>
      <c r="K131" s="39">
        <f>SUM(K132+K137+K145)</f>
        <v>0</v>
      </c>
      <c r="L131" s="34">
        <f>SUM(L132+L137+L145)</f>
        <v>0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0</v>
      </c>
      <c r="J145" s="40">
        <f t="shared" si="15"/>
        <v>0</v>
      </c>
      <c r="K145" s="39">
        <f t="shared" si="15"/>
        <v>0</v>
      </c>
      <c r="L145" s="34">
        <f t="shared" si="15"/>
        <v>0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0</v>
      </c>
      <c r="J146" s="75">
        <f t="shared" si="15"/>
        <v>0</v>
      </c>
      <c r="K146" s="52">
        <f t="shared" si="15"/>
        <v>0</v>
      </c>
      <c r="L146" s="54">
        <f t="shared" si="15"/>
        <v>0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0</v>
      </c>
      <c r="J147" s="40">
        <f>SUM(J148:J149)</f>
        <v>0</v>
      </c>
      <c r="K147" s="39">
        <f>SUM(K148:K149)</f>
        <v>0</v>
      </c>
      <c r="L147" s="34">
        <f>SUM(L148:L149)</f>
        <v>0</v>
      </c>
    </row>
    <row r="148" spans="1:12" hidden="1" collapsed="1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0</v>
      </c>
      <c r="J148" s="94">
        <v>0</v>
      </c>
      <c r="K148" s="94">
        <v>0</v>
      </c>
      <c r="L148" s="94">
        <v>0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76.5" hidden="1" customHeight="1" collapsed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0</v>
      </c>
      <c r="J176" s="40">
        <f>SUM(J177+J230+J295)</f>
        <v>0</v>
      </c>
      <c r="K176" s="39">
        <f>SUM(K177+K230+K295)</f>
        <v>0</v>
      </c>
      <c r="L176" s="34">
        <f>SUM(L177+L230+L295)</f>
        <v>0</v>
      </c>
    </row>
    <row r="177" spans="1:16" ht="34.5" hidden="1" customHeight="1" collapsed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0</v>
      </c>
      <c r="J178" s="40">
        <f>SUM(J179+J182+J187+J193+J198)</f>
        <v>0</v>
      </c>
      <c r="K178" s="39">
        <f>SUM(K179+K182+K187+K193+K198)</f>
        <v>0</v>
      </c>
      <c r="L178" s="34">
        <f>SUM(L179+L182+L187+L193+L198)</f>
        <v>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0</v>
      </c>
      <c r="J182" s="43">
        <f>J183</f>
        <v>0</v>
      </c>
      <c r="K182" s="42">
        <f>K183</f>
        <v>0</v>
      </c>
      <c r="L182" s="44">
        <f>L183</f>
        <v>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0</v>
      </c>
      <c r="J183" s="40">
        <f>SUM(J184:J186)</f>
        <v>0</v>
      </c>
      <c r="K183" s="39">
        <f>SUM(K184:K186)</f>
        <v>0</v>
      </c>
      <c r="L183" s="34">
        <f>SUM(L184:L186)</f>
        <v>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hidden="1" customHeight="1" collapsed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0</v>
      </c>
      <c r="J186" s="81">
        <v>0</v>
      </c>
      <c r="K186" s="81">
        <v>0</v>
      </c>
      <c r="L186" s="33">
        <v>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0</v>
      </c>
      <c r="J187" s="40">
        <f>J188</f>
        <v>0</v>
      </c>
      <c r="K187" s="39">
        <f>K188</f>
        <v>0</v>
      </c>
      <c r="L187" s="34">
        <f>L188</f>
        <v>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hidden="1" customHeight="1" collapsed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0</v>
      </c>
      <c r="J190" s="26">
        <v>0</v>
      </c>
      <c r="K190" s="26">
        <v>0</v>
      </c>
      <c r="L190" s="26">
        <v>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6700</v>
      </c>
      <c r="J360" s="19">
        <f>SUM(J30+J176)</f>
        <v>6700</v>
      </c>
      <c r="K360" s="19">
        <f>SUM(K30+K176)</f>
        <v>1802.54</v>
      </c>
      <c r="L360" s="19">
        <f>SUM(L30+L176)</f>
        <v>1802.54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J366"/>
  <sheetViews>
    <sheetView showRuler="0" topLeftCell="A18" zoomScaleNormal="100" workbookViewId="0">
      <selection activeCell="R360" sqref="R360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29.1" customHeight="1">
      <c r="A22" s="455" t="s">
        <v>247</v>
      </c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43.5" customHeight="1">
      <c r="A23" s="455" t="s">
        <v>243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308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 t="s">
        <v>242</v>
      </c>
      <c r="J25" s="120" t="s">
        <v>240</v>
      </c>
      <c r="K25" s="119" t="s">
        <v>241</v>
      </c>
      <c r="L25" s="119" t="s">
        <v>240</v>
      </c>
      <c r="M25" s="118"/>
    </row>
    <row r="26" spans="1:17">
      <c r="A26" s="456" t="s">
        <v>320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7700</v>
      </c>
      <c r="J30" s="34">
        <f>SUM(J31+J42+J61+J82+J89+J109+J131+J150+J160)</f>
        <v>7700</v>
      </c>
      <c r="K30" s="39">
        <f>SUM(K31+K42+K61+K82+K89+K109+K131+K150+K160)</f>
        <v>2100</v>
      </c>
      <c r="L30" s="34">
        <f>SUM(L31+L42+L61+L82+L89+L109+L131+L150+L160)</f>
        <v>2100</v>
      </c>
    </row>
    <row r="31" spans="1:17" ht="16.5" customHeight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800</v>
      </c>
      <c r="J31" s="34">
        <f>SUM(J32+J38)</f>
        <v>800</v>
      </c>
      <c r="K31" s="79">
        <f>SUM(K32+K38)</f>
        <v>0</v>
      </c>
      <c r="L31" s="78">
        <f>SUM(L32+L38)</f>
        <v>0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800</v>
      </c>
      <c r="J32" s="34">
        <f>SUM(J33)</f>
        <v>800</v>
      </c>
      <c r="K32" s="39">
        <f>SUM(K33)</f>
        <v>0</v>
      </c>
      <c r="L32" s="34">
        <f>SUM(L33)</f>
        <v>0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800</v>
      </c>
      <c r="J33" s="34">
        <f t="shared" ref="J33:L34" si="0">SUM(J34)</f>
        <v>800</v>
      </c>
      <c r="K33" s="34">
        <f t="shared" si="0"/>
        <v>0</v>
      </c>
      <c r="L33" s="34">
        <f t="shared" si="0"/>
        <v>0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800</v>
      </c>
      <c r="J34" s="39">
        <f t="shared" si="0"/>
        <v>800</v>
      </c>
      <c r="K34" s="39">
        <f t="shared" si="0"/>
        <v>0</v>
      </c>
      <c r="L34" s="39">
        <f t="shared" si="0"/>
        <v>0</v>
      </c>
      <c r="Q34" s="102"/>
      <c r="R34" s="102"/>
    </row>
    <row r="35" spans="1:19" ht="14.25" customHeight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800</v>
      </c>
      <c r="J35" s="63">
        <v>800</v>
      </c>
      <c r="K35" s="63">
        <v>0</v>
      </c>
      <c r="L35" s="63">
        <v>0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0</v>
      </c>
      <c r="J38" s="34">
        <f t="shared" si="1"/>
        <v>0</v>
      </c>
      <c r="K38" s="39">
        <f t="shared" si="1"/>
        <v>0</v>
      </c>
      <c r="L38" s="34">
        <f t="shared" si="1"/>
        <v>0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0</v>
      </c>
      <c r="J39" s="34">
        <f t="shared" si="1"/>
        <v>0</v>
      </c>
      <c r="K39" s="34">
        <f t="shared" si="1"/>
        <v>0</v>
      </c>
      <c r="L39" s="34">
        <f t="shared" si="1"/>
        <v>0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0</v>
      </c>
      <c r="J40" s="34">
        <f t="shared" si="1"/>
        <v>0</v>
      </c>
      <c r="K40" s="34">
        <f t="shared" si="1"/>
        <v>0</v>
      </c>
      <c r="L40" s="34">
        <f t="shared" si="1"/>
        <v>0</v>
      </c>
      <c r="Q40" s="102"/>
      <c r="R40" s="102"/>
    </row>
    <row r="41" spans="1:19" ht="14.25" hidden="1" customHeight="1" collapsed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0</v>
      </c>
      <c r="J41" s="63">
        <v>0</v>
      </c>
      <c r="K41" s="63">
        <v>0</v>
      </c>
      <c r="L41" s="63">
        <v>0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6900</v>
      </c>
      <c r="J42" s="42">
        <f t="shared" si="2"/>
        <v>6900</v>
      </c>
      <c r="K42" s="44">
        <f t="shared" si="2"/>
        <v>2100</v>
      </c>
      <c r="L42" s="44">
        <f t="shared" si="2"/>
        <v>2100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6900</v>
      </c>
      <c r="J43" s="39">
        <f t="shared" si="2"/>
        <v>6900</v>
      </c>
      <c r="K43" s="34">
        <f t="shared" si="2"/>
        <v>2100</v>
      </c>
      <c r="L43" s="39">
        <f t="shared" si="2"/>
        <v>2100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6900</v>
      </c>
      <c r="J44" s="39">
        <f t="shared" si="2"/>
        <v>6900</v>
      </c>
      <c r="K44" s="78">
        <f t="shared" si="2"/>
        <v>2100</v>
      </c>
      <c r="L44" s="78">
        <f t="shared" si="2"/>
        <v>2100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6900</v>
      </c>
      <c r="J45" s="54">
        <f>SUM(J46:J60)</f>
        <v>6900</v>
      </c>
      <c r="K45" s="52">
        <f>SUM(K46:K60)</f>
        <v>2100</v>
      </c>
      <c r="L45" s="52">
        <f>SUM(L46:L60)</f>
        <v>2100</v>
      </c>
      <c r="Q45" s="102"/>
      <c r="R45" s="102"/>
    </row>
    <row r="46" spans="1:19" ht="15.75" customHeight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6000</v>
      </c>
      <c r="J46" s="63">
        <v>6000</v>
      </c>
      <c r="K46" s="63">
        <v>1200</v>
      </c>
      <c r="L46" s="63">
        <v>1200</v>
      </c>
      <c r="Q46" s="102"/>
      <c r="R46" s="102"/>
    </row>
    <row r="47" spans="1:19" ht="26.25" hidden="1" customHeight="1" collapsed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0</v>
      </c>
      <c r="J47" s="63">
        <v>0</v>
      </c>
      <c r="K47" s="63">
        <v>0</v>
      </c>
      <c r="L47" s="63">
        <v>0</v>
      </c>
      <c r="Q47" s="102"/>
      <c r="R47" s="102"/>
    </row>
    <row r="48" spans="1:19" ht="26.25" hidden="1" customHeight="1" collapsed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0</v>
      </c>
      <c r="J48" s="63">
        <v>0</v>
      </c>
      <c r="K48" s="63">
        <v>0</v>
      </c>
      <c r="L48" s="63">
        <v>0</v>
      </c>
      <c r="Q48" s="102"/>
      <c r="R48" s="102"/>
    </row>
    <row r="49" spans="1:19" ht="27" hidden="1" customHeight="1" collapsed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0</v>
      </c>
      <c r="J49" s="63">
        <v>0</v>
      </c>
      <c r="K49" s="63">
        <v>0</v>
      </c>
      <c r="L49" s="63">
        <v>0</v>
      </c>
      <c r="Q49" s="102"/>
      <c r="R49" s="102"/>
    </row>
    <row r="50" spans="1:19" ht="26.25" hidden="1" customHeight="1" collapsed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0</v>
      </c>
      <c r="J50" s="63">
        <v>0</v>
      </c>
      <c r="K50" s="63">
        <v>0</v>
      </c>
      <c r="L50" s="63">
        <v>0</v>
      </c>
      <c r="Q50" s="102"/>
      <c r="R50" s="102"/>
    </row>
    <row r="51" spans="1:19" ht="15" hidden="1" customHeight="1" collapsed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0</v>
      </c>
      <c r="J51" s="63">
        <v>0</v>
      </c>
      <c r="K51" s="63">
        <v>0</v>
      </c>
      <c r="L51" s="63">
        <v>0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hidden="1" customHeight="1" collapsed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0</v>
      </c>
      <c r="J54" s="63">
        <v>0</v>
      </c>
      <c r="K54" s="63">
        <v>0</v>
      </c>
      <c r="L54" s="63">
        <v>0</v>
      </c>
      <c r="Q54" s="102"/>
      <c r="R54" s="102"/>
    </row>
    <row r="55" spans="1:19" ht="15.75" hidden="1" customHeight="1" collapsed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0</v>
      </c>
      <c r="J55" s="63">
        <v>0</v>
      </c>
      <c r="K55" s="63">
        <v>0</v>
      </c>
      <c r="L55" s="63">
        <v>0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hidden="1" customHeight="1" collapsed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0</v>
      </c>
      <c r="J57" s="63">
        <v>0</v>
      </c>
      <c r="K57" s="63">
        <v>0</v>
      </c>
      <c r="L57" s="63">
        <v>0</v>
      </c>
      <c r="Q57" s="102"/>
      <c r="R57" s="102"/>
    </row>
    <row r="58" spans="1:19" ht="27.75" hidden="1" customHeight="1" collapsed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0</v>
      </c>
      <c r="J58" s="63">
        <v>0</v>
      </c>
      <c r="K58" s="63">
        <v>0</v>
      </c>
      <c r="L58" s="63">
        <v>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customHeight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900</v>
      </c>
      <c r="J60" s="63">
        <v>900</v>
      </c>
      <c r="K60" s="63">
        <v>900</v>
      </c>
      <c r="L60" s="63">
        <v>900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hidden="1" customHeight="1" collapsed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0</v>
      </c>
      <c r="J131" s="40">
        <f>SUM(J132+J137+J145)</f>
        <v>0</v>
      </c>
      <c r="K131" s="39">
        <f>SUM(K132+K137+K145)</f>
        <v>0</v>
      </c>
      <c r="L131" s="34">
        <f>SUM(L132+L137+L145)</f>
        <v>0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0</v>
      </c>
      <c r="J145" s="40">
        <f t="shared" si="15"/>
        <v>0</v>
      </c>
      <c r="K145" s="39">
        <f t="shared" si="15"/>
        <v>0</v>
      </c>
      <c r="L145" s="34">
        <f t="shared" si="15"/>
        <v>0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0</v>
      </c>
      <c r="J146" s="75">
        <f t="shared" si="15"/>
        <v>0</v>
      </c>
      <c r="K146" s="52">
        <f t="shared" si="15"/>
        <v>0</v>
      </c>
      <c r="L146" s="54">
        <f t="shared" si="15"/>
        <v>0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0</v>
      </c>
      <c r="J147" s="40">
        <f>SUM(J148:J149)</f>
        <v>0</v>
      </c>
      <c r="K147" s="39">
        <f>SUM(K148:K149)</f>
        <v>0</v>
      </c>
      <c r="L147" s="34">
        <f>SUM(L148:L149)</f>
        <v>0</v>
      </c>
    </row>
    <row r="148" spans="1:12" hidden="1" collapsed="1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0</v>
      </c>
      <c r="J148" s="94">
        <v>0</v>
      </c>
      <c r="K148" s="94">
        <v>0</v>
      </c>
      <c r="L148" s="94">
        <v>0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76.5" hidden="1" customHeight="1" collapsed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0</v>
      </c>
      <c r="J176" s="40">
        <f>SUM(J177+J230+J295)</f>
        <v>0</v>
      </c>
      <c r="K176" s="39">
        <f>SUM(K177+K230+K295)</f>
        <v>0</v>
      </c>
      <c r="L176" s="34">
        <f>SUM(L177+L230+L295)</f>
        <v>0</v>
      </c>
    </row>
    <row r="177" spans="1:16" ht="34.5" hidden="1" customHeight="1" collapsed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0</v>
      </c>
      <c r="J178" s="40">
        <f>SUM(J179+J182+J187+J193+J198)</f>
        <v>0</v>
      </c>
      <c r="K178" s="39">
        <f>SUM(K179+K182+K187+K193+K198)</f>
        <v>0</v>
      </c>
      <c r="L178" s="34">
        <f>SUM(L179+L182+L187+L193+L198)</f>
        <v>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0</v>
      </c>
      <c r="J182" s="43">
        <f>J183</f>
        <v>0</v>
      </c>
      <c r="K182" s="42">
        <f>K183</f>
        <v>0</v>
      </c>
      <c r="L182" s="44">
        <f>L183</f>
        <v>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0</v>
      </c>
      <c r="J183" s="40">
        <f>SUM(J184:J186)</f>
        <v>0</v>
      </c>
      <c r="K183" s="39">
        <f>SUM(K184:K186)</f>
        <v>0</v>
      </c>
      <c r="L183" s="34">
        <f>SUM(L184:L186)</f>
        <v>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hidden="1" customHeight="1" collapsed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0</v>
      </c>
      <c r="J186" s="81">
        <v>0</v>
      </c>
      <c r="K186" s="81">
        <v>0</v>
      </c>
      <c r="L186" s="33">
        <v>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0</v>
      </c>
      <c r="J187" s="40">
        <f>J188</f>
        <v>0</v>
      </c>
      <c r="K187" s="39">
        <f>K188</f>
        <v>0</v>
      </c>
      <c r="L187" s="34">
        <f>L188</f>
        <v>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hidden="1" customHeight="1" collapsed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0</v>
      </c>
      <c r="J190" s="26">
        <v>0</v>
      </c>
      <c r="K190" s="26">
        <v>0</v>
      </c>
      <c r="L190" s="26">
        <v>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7700</v>
      </c>
      <c r="J360" s="19">
        <f>SUM(J30+J176)</f>
        <v>7700</v>
      </c>
      <c r="K360" s="19">
        <f>SUM(K30+K176)</f>
        <v>2100</v>
      </c>
      <c r="L360" s="19">
        <f>SUM(L30+L176)</f>
        <v>2100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99"/>
  <sheetViews>
    <sheetView showRuler="0" topLeftCell="A17" zoomScaleNormal="100" workbookViewId="0">
      <selection activeCell="O38" sqref="O38"/>
    </sheetView>
  </sheetViews>
  <sheetFormatPr defaultColWidth="9.140625" defaultRowHeight="15"/>
  <cols>
    <col min="1" max="2" width="1.85546875" style="364" customWidth="1"/>
    <col min="3" max="3" width="1.5703125" style="364" customWidth="1"/>
    <col min="4" max="4" width="2.28515625" style="364" customWidth="1"/>
    <col min="5" max="5" width="2" style="364" customWidth="1"/>
    <col min="6" max="6" width="2.42578125" style="364" customWidth="1"/>
    <col min="7" max="7" width="35.85546875" style="364" customWidth="1"/>
    <col min="8" max="8" width="3.42578125" style="364" customWidth="1"/>
    <col min="9" max="9" width="11.85546875" style="364" customWidth="1"/>
    <col min="10" max="10" width="12.42578125" style="364" customWidth="1"/>
    <col min="11" max="11" width="13.28515625" style="364" customWidth="1"/>
    <col min="12" max="12" width="9.140625" style="364"/>
    <col min="13" max="16384" width="9.140625" style="1"/>
  </cols>
  <sheetData>
    <row r="1" spans="1:11" s="367" customFormat="1">
      <c r="H1" s="421" t="s">
        <v>499</v>
      </c>
      <c r="I1" s="420"/>
      <c r="J1" s="364"/>
    </row>
    <row r="2" spans="1:11" s="367" customFormat="1">
      <c r="H2" s="421" t="s">
        <v>498</v>
      </c>
      <c r="I2" s="420"/>
      <c r="J2" s="364"/>
    </row>
    <row r="3" spans="1:11" s="367" customFormat="1" ht="15.75" customHeight="1">
      <c r="H3" s="421" t="s">
        <v>497</v>
      </c>
      <c r="I3" s="420"/>
      <c r="J3" s="419"/>
    </row>
    <row r="4" spans="1:11" s="367" customFormat="1" ht="15.75" customHeight="1">
      <c r="H4" s="366"/>
      <c r="I4" s="364"/>
      <c r="J4" s="419"/>
    </row>
    <row r="5" spans="1:11" s="367" customFormat="1" ht="14.25" customHeight="1">
      <c r="B5" s="384"/>
      <c r="C5" s="384"/>
      <c r="D5" s="384"/>
      <c r="E5" s="384"/>
      <c r="G5" s="485" t="s">
        <v>496</v>
      </c>
      <c r="H5" s="485"/>
      <c r="I5" s="485"/>
      <c r="J5" s="485"/>
      <c r="K5" s="485"/>
    </row>
    <row r="6" spans="1:11" s="367" customFormat="1" ht="14.25" customHeight="1">
      <c r="B6" s="384"/>
      <c r="C6" s="384"/>
      <c r="D6" s="384"/>
      <c r="E6" s="384"/>
      <c r="G6" s="484" t="s">
        <v>231</v>
      </c>
      <c r="H6" s="484"/>
      <c r="I6" s="484"/>
      <c r="J6" s="484"/>
      <c r="K6" s="484"/>
    </row>
    <row r="7" spans="1:11" s="367" customFormat="1" ht="12" customHeight="1">
      <c r="A7" s="384"/>
      <c r="B7" s="384"/>
      <c r="C7" s="384"/>
      <c r="D7" s="384"/>
      <c r="E7" s="377"/>
      <c r="F7" s="377"/>
      <c r="G7" s="486" t="s">
        <v>230</v>
      </c>
      <c r="H7" s="486"/>
      <c r="I7" s="486"/>
      <c r="J7" s="486"/>
      <c r="K7" s="486"/>
    </row>
    <row r="8" spans="1:11" s="367" customFormat="1" ht="10.5" customHeight="1">
      <c r="A8" s="384"/>
      <c r="B8" s="384"/>
      <c r="C8" s="384"/>
      <c r="D8" s="384"/>
      <c r="E8" s="384"/>
      <c r="F8" s="407"/>
      <c r="G8" s="470"/>
      <c r="H8" s="470"/>
      <c r="I8" s="475"/>
      <c r="J8" s="475"/>
      <c r="K8" s="475"/>
    </row>
    <row r="9" spans="1:11" s="367" customFormat="1" ht="13.5" customHeight="1">
      <c r="A9" s="487" t="s">
        <v>495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</row>
    <row r="10" spans="1:11" s="367" customFormat="1" ht="9.75" customHeight="1">
      <c r="A10" s="418"/>
      <c r="B10" s="417"/>
      <c r="C10" s="417"/>
      <c r="D10" s="417"/>
      <c r="E10" s="417"/>
      <c r="F10" s="417"/>
      <c r="G10" s="417"/>
      <c r="H10" s="417"/>
      <c r="I10" s="417"/>
      <c r="J10" s="417"/>
      <c r="K10" s="417"/>
    </row>
    <row r="11" spans="1:11" s="367" customFormat="1" ht="12.75" customHeight="1">
      <c r="A11" s="476" t="s">
        <v>494</v>
      </c>
      <c r="B11" s="475"/>
      <c r="C11" s="475"/>
      <c r="D11" s="475"/>
      <c r="E11" s="475"/>
      <c r="F11" s="475"/>
      <c r="G11" s="475"/>
      <c r="H11" s="475"/>
      <c r="I11" s="475"/>
      <c r="J11" s="475"/>
      <c r="K11" s="475"/>
    </row>
    <row r="12" spans="1:11" s="367" customFormat="1" ht="12.75" customHeight="1">
      <c r="A12" s="418"/>
      <c r="B12" s="417"/>
      <c r="C12" s="417"/>
      <c r="D12" s="417"/>
      <c r="E12" s="417"/>
      <c r="F12" s="417"/>
      <c r="G12" s="475" t="s">
        <v>227</v>
      </c>
      <c r="H12" s="475"/>
      <c r="I12" s="475"/>
      <c r="J12" s="475"/>
      <c r="K12" s="475"/>
    </row>
    <row r="13" spans="1:11" s="367" customFormat="1" ht="11.25" customHeight="1">
      <c r="A13" s="418"/>
      <c r="B13" s="417"/>
      <c r="C13" s="417"/>
      <c r="D13" s="417"/>
      <c r="E13" s="417"/>
      <c r="F13" s="417"/>
      <c r="G13" s="475" t="s">
        <v>226</v>
      </c>
      <c r="H13" s="475"/>
      <c r="I13" s="475"/>
      <c r="J13" s="475"/>
      <c r="K13" s="475"/>
    </row>
    <row r="14" spans="1:11" s="367" customFormat="1" ht="11.25" customHeight="1">
      <c r="A14" s="418"/>
      <c r="B14" s="417"/>
      <c r="C14" s="417"/>
      <c r="D14" s="417"/>
      <c r="E14" s="417"/>
      <c r="F14" s="417"/>
      <c r="G14" s="407"/>
      <c r="H14" s="407"/>
      <c r="I14" s="407"/>
      <c r="J14" s="407"/>
      <c r="K14" s="407"/>
    </row>
    <row r="15" spans="1:11" s="367" customFormat="1" ht="12.75" customHeight="1">
      <c r="A15" s="476" t="s">
        <v>225</v>
      </c>
      <c r="B15" s="475"/>
      <c r="C15" s="475"/>
      <c r="D15" s="475"/>
      <c r="E15" s="475"/>
      <c r="F15" s="475"/>
      <c r="G15" s="475"/>
      <c r="H15" s="475"/>
      <c r="I15" s="475"/>
      <c r="J15" s="475"/>
      <c r="K15" s="475"/>
    </row>
    <row r="16" spans="1:11" s="367" customFormat="1" ht="12.75" customHeight="1">
      <c r="A16" s="407" t="s">
        <v>493</v>
      </c>
      <c r="B16" s="407"/>
      <c r="C16" s="407"/>
      <c r="D16" s="407"/>
      <c r="E16" s="407"/>
      <c r="F16" s="407"/>
      <c r="G16" s="475" t="s">
        <v>492</v>
      </c>
      <c r="H16" s="475"/>
      <c r="I16" s="471"/>
      <c r="J16" s="471"/>
      <c r="K16" s="471"/>
    </row>
    <row r="17" spans="1:11" s="367" customFormat="1" ht="12.75" customHeight="1">
      <c r="A17" s="412"/>
      <c r="B17" s="407"/>
      <c r="C17" s="407"/>
      <c r="D17" s="407"/>
      <c r="E17" s="407"/>
      <c r="F17" s="407"/>
      <c r="G17" s="407" t="s">
        <v>491</v>
      </c>
      <c r="H17" s="407"/>
      <c r="K17" s="416"/>
    </row>
    <row r="18" spans="1:11" s="367" customFormat="1" ht="12" customHeight="1">
      <c r="A18" s="475"/>
      <c r="B18" s="475"/>
      <c r="C18" s="475"/>
      <c r="D18" s="475"/>
      <c r="E18" s="475"/>
      <c r="F18" s="475"/>
      <c r="G18" s="475"/>
      <c r="H18" s="475"/>
      <c r="I18" s="475"/>
      <c r="J18" s="475"/>
      <c r="K18" s="475"/>
    </row>
    <row r="19" spans="1:11" s="367" customFormat="1" ht="12.75" customHeight="1">
      <c r="A19" s="412"/>
      <c r="B19" s="407"/>
      <c r="C19" s="407"/>
      <c r="D19" s="407"/>
      <c r="E19" s="407"/>
      <c r="F19" s="407"/>
      <c r="G19" s="407"/>
      <c r="H19" s="407"/>
      <c r="I19" s="415"/>
      <c r="J19" s="414"/>
      <c r="K19" s="413" t="s">
        <v>220</v>
      </c>
    </row>
    <row r="20" spans="1:11" s="367" customFormat="1" ht="13.5" customHeight="1">
      <c r="A20" s="412"/>
      <c r="B20" s="407"/>
      <c r="C20" s="407"/>
      <c r="D20" s="407"/>
      <c r="E20" s="407"/>
      <c r="F20" s="407"/>
      <c r="G20" s="407"/>
      <c r="H20" s="407"/>
      <c r="I20" s="411"/>
      <c r="J20" s="411" t="s">
        <v>490</v>
      </c>
      <c r="K20" s="410" t="s">
        <v>216</v>
      </c>
    </row>
    <row r="21" spans="1:11" s="367" customFormat="1" ht="11.25" customHeight="1">
      <c r="A21" s="412"/>
      <c r="B21" s="407"/>
      <c r="C21" s="407"/>
      <c r="D21" s="407"/>
      <c r="E21" s="407"/>
      <c r="F21" s="407"/>
      <c r="G21" s="407"/>
      <c r="H21" s="407"/>
      <c r="I21" s="411"/>
      <c r="J21" s="411" t="s">
        <v>218</v>
      </c>
      <c r="K21" s="410"/>
    </row>
    <row r="22" spans="1:11" s="367" customFormat="1" ht="12" customHeight="1">
      <c r="A22" s="412"/>
      <c r="B22" s="407"/>
      <c r="C22" s="407"/>
      <c r="D22" s="407"/>
      <c r="E22" s="407"/>
      <c r="F22" s="407"/>
      <c r="G22" s="407"/>
      <c r="H22" s="407"/>
      <c r="I22" s="405"/>
      <c r="J22" s="411" t="s">
        <v>217</v>
      </c>
      <c r="K22" s="410"/>
    </row>
    <row r="23" spans="1:11" s="367" customFormat="1" ht="11.25" customHeight="1">
      <c r="A23" s="384"/>
      <c r="B23" s="384"/>
      <c r="C23" s="384"/>
      <c r="D23" s="384"/>
      <c r="E23" s="384"/>
      <c r="F23" s="384"/>
      <c r="G23" s="407"/>
      <c r="H23" s="407"/>
      <c r="I23" s="406"/>
      <c r="J23" s="406"/>
      <c r="K23" s="409"/>
    </row>
    <row r="24" spans="1:11" s="367" customFormat="1" ht="11.25" customHeight="1">
      <c r="A24" s="384"/>
      <c r="B24" s="384"/>
      <c r="C24" s="384"/>
      <c r="D24" s="384"/>
      <c r="E24" s="384"/>
      <c r="F24" s="384"/>
      <c r="G24" s="408"/>
      <c r="H24" s="407"/>
      <c r="I24" s="406"/>
      <c r="J24" s="406"/>
      <c r="K24" s="405" t="s">
        <v>489</v>
      </c>
    </row>
    <row r="25" spans="1:11" s="367" customFormat="1" ht="12" customHeight="1">
      <c r="A25" s="477" t="s">
        <v>208</v>
      </c>
      <c r="B25" s="478"/>
      <c r="C25" s="478"/>
      <c r="D25" s="478"/>
      <c r="E25" s="478"/>
      <c r="F25" s="478"/>
      <c r="G25" s="477" t="s">
        <v>207</v>
      </c>
      <c r="H25" s="477" t="s">
        <v>488</v>
      </c>
      <c r="I25" s="479" t="s">
        <v>487</v>
      </c>
      <c r="J25" s="480"/>
      <c r="K25" s="480"/>
    </row>
    <row r="26" spans="1:11" s="367" customFormat="1" ht="12" customHeight="1">
      <c r="A26" s="478"/>
      <c r="B26" s="478"/>
      <c r="C26" s="478"/>
      <c r="D26" s="478"/>
      <c r="E26" s="478"/>
      <c r="F26" s="478"/>
      <c r="G26" s="477"/>
      <c r="H26" s="477"/>
      <c r="I26" s="481" t="s">
        <v>316</v>
      </c>
      <c r="J26" s="481"/>
      <c r="K26" s="482"/>
    </row>
    <row r="27" spans="1:11" s="367" customFormat="1" ht="25.5" customHeight="1">
      <c r="A27" s="478"/>
      <c r="B27" s="478"/>
      <c r="C27" s="478"/>
      <c r="D27" s="478"/>
      <c r="E27" s="478"/>
      <c r="F27" s="478"/>
      <c r="G27" s="477"/>
      <c r="H27" s="477"/>
      <c r="I27" s="477" t="s">
        <v>486</v>
      </c>
      <c r="J27" s="477" t="s">
        <v>485</v>
      </c>
      <c r="K27" s="483"/>
    </row>
    <row r="28" spans="1:11" s="367" customFormat="1" ht="38.25" customHeight="1">
      <c r="A28" s="478"/>
      <c r="B28" s="478"/>
      <c r="C28" s="478"/>
      <c r="D28" s="478"/>
      <c r="E28" s="478"/>
      <c r="F28" s="478"/>
      <c r="G28" s="477"/>
      <c r="H28" s="477"/>
      <c r="I28" s="477"/>
      <c r="J28" s="404" t="s">
        <v>484</v>
      </c>
      <c r="K28" s="404" t="s">
        <v>483</v>
      </c>
    </row>
    <row r="29" spans="1:11" s="367" customFormat="1" ht="12" customHeight="1">
      <c r="A29" s="469">
        <v>1</v>
      </c>
      <c r="B29" s="469"/>
      <c r="C29" s="469"/>
      <c r="D29" s="469"/>
      <c r="E29" s="469"/>
      <c r="F29" s="469"/>
      <c r="G29" s="395">
        <v>2</v>
      </c>
      <c r="H29" s="395">
        <v>3</v>
      </c>
      <c r="I29" s="395">
        <v>4</v>
      </c>
      <c r="J29" s="395">
        <v>5</v>
      </c>
      <c r="K29" s="395">
        <v>6</v>
      </c>
    </row>
    <row r="30" spans="1:11" s="367" customFormat="1" ht="12" customHeight="1">
      <c r="A30" s="391">
        <v>2</v>
      </c>
      <c r="B30" s="391"/>
      <c r="C30" s="400"/>
      <c r="D30" s="400"/>
      <c r="E30" s="400"/>
      <c r="F30" s="400"/>
      <c r="G30" s="403" t="s">
        <v>482</v>
      </c>
      <c r="H30" s="389">
        <v>1</v>
      </c>
      <c r="I30" s="388">
        <f>I31+I37+I39+I42+I47+I59+I65+I74+I80</f>
        <v>1077.9100000000001</v>
      </c>
      <c r="J30" s="388">
        <f>J31+J37+J39+J42+J47+J59+J65+J74+J80</f>
        <v>3128.39</v>
      </c>
      <c r="K30" s="388">
        <f>K31+K37+K39+K42+K47+K59+K65+K74+K80</f>
        <v>0</v>
      </c>
    </row>
    <row r="31" spans="1:11" s="387" customFormat="1" ht="12" hidden="1" customHeight="1" collapsed="1">
      <c r="A31" s="391">
        <v>2</v>
      </c>
      <c r="B31" s="391">
        <v>1</v>
      </c>
      <c r="C31" s="391"/>
      <c r="D31" s="391"/>
      <c r="E31" s="391"/>
      <c r="F31" s="391"/>
      <c r="G31" s="390" t="s">
        <v>196</v>
      </c>
      <c r="H31" s="389">
        <v>2</v>
      </c>
      <c r="I31" s="388">
        <f>I32+I36</f>
        <v>0</v>
      </c>
      <c r="J31" s="388">
        <f>J32+J36</f>
        <v>0</v>
      </c>
      <c r="K31" s="388">
        <f>K32+K36</f>
        <v>0</v>
      </c>
    </row>
    <row r="32" spans="1:11" s="367" customFormat="1" ht="12" hidden="1" customHeight="1" collapsed="1">
      <c r="A32" s="400">
        <v>2</v>
      </c>
      <c r="B32" s="400">
        <v>1</v>
      </c>
      <c r="C32" s="400">
        <v>1</v>
      </c>
      <c r="D32" s="400"/>
      <c r="E32" s="400"/>
      <c r="F32" s="400"/>
      <c r="G32" s="398" t="s">
        <v>481</v>
      </c>
      <c r="H32" s="395">
        <v>3</v>
      </c>
      <c r="I32" s="394">
        <f>I33+I35</f>
        <v>0</v>
      </c>
      <c r="J32" s="394">
        <f>J33+J35</f>
        <v>0</v>
      </c>
      <c r="K32" s="394">
        <f>K33+K35</f>
        <v>0</v>
      </c>
    </row>
    <row r="33" spans="1:11" s="367" customFormat="1" ht="12" hidden="1" customHeight="1" collapsed="1">
      <c r="A33" s="400">
        <v>2</v>
      </c>
      <c r="B33" s="400">
        <v>1</v>
      </c>
      <c r="C33" s="400">
        <v>1</v>
      </c>
      <c r="D33" s="400">
        <v>1</v>
      </c>
      <c r="E33" s="400">
        <v>1</v>
      </c>
      <c r="F33" s="400">
        <v>1</v>
      </c>
      <c r="G33" s="398" t="s">
        <v>480</v>
      </c>
      <c r="H33" s="395">
        <v>4</v>
      </c>
      <c r="I33" s="394"/>
      <c r="J33" s="394"/>
      <c r="K33" s="394"/>
    </row>
    <row r="34" spans="1:11" s="367" customFormat="1" ht="12" hidden="1" customHeight="1" collapsed="1">
      <c r="A34" s="400"/>
      <c r="B34" s="400"/>
      <c r="C34" s="400"/>
      <c r="D34" s="400"/>
      <c r="E34" s="400"/>
      <c r="F34" s="400"/>
      <c r="G34" s="398" t="s">
        <v>479</v>
      </c>
      <c r="H34" s="395">
        <v>5</v>
      </c>
      <c r="I34" s="394"/>
      <c r="J34" s="394"/>
      <c r="K34" s="394"/>
    </row>
    <row r="35" spans="1:11" s="367" customFormat="1" ht="12" hidden="1" customHeight="1" collapsed="1">
      <c r="A35" s="400">
        <v>2</v>
      </c>
      <c r="B35" s="400">
        <v>1</v>
      </c>
      <c r="C35" s="400">
        <v>1</v>
      </c>
      <c r="D35" s="400">
        <v>1</v>
      </c>
      <c r="E35" s="400">
        <v>2</v>
      </c>
      <c r="F35" s="400">
        <v>1</v>
      </c>
      <c r="G35" s="398" t="s">
        <v>193</v>
      </c>
      <c r="H35" s="395">
        <v>6</v>
      </c>
      <c r="I35" s="394"/>
      <c r="J35" s="394"/>
      <c r="K35" s="394"/>
    </row>
    <row r="36" spans="1:11" s="367" customFormat="1" ht="12" hidden="1" customHeight="1" collapsed="1">
      <c r="A36" s="400">
        <v>2</v>
      </c>
      <c r="B36" s="400">
        <v>1</v>
      </c>
      <c r="C36" s="400">
        <v>2</v>
      </c>
      <c r="D36" s="400"/>
      <c r="E36" s="400"/>
      <c r="F36" s="400"/>
      <c r="G36" s="398" t="s">
        <v>192</v>
      </c>
      <c r="H36" s="395">
        <v>7</v>
      </c>
      <c r="I36" s="394"/>
      <c r="J36" s="394"/>
      <c r="K36" s="394"/>
    </row>
    <row r="37" spans="1:11" s="387" customFormat="1" ht="12" customHeight="1">
      <c r="A37" s="391">
        <v>2</v>
      </c>
      <c r="B37" s="391">
        <v>2</v>
      </c>
      <c r="C37" s="391"/>
      <c r="D37" s="391"/>
      <c r="E37" s="391"/>
      <c r="F37" s="391"/>
      <c r="G37" s="390" t="s">
        <v>478</v>
      </c>
      <c r="H37" s="389">
        <v>8</v>
      </c>
      <c r="I37" s="402">
        <f>I38</f>
        <v>1077.9100000000001</v>
      </c>
      <c r="J37" s="402">
        <f>J38</f>
        <v>3128.39</v>
      </c>
      <c r="K37" s="402">
        <f>K38</f>
        <v>0</v>
      </c>
    </row>
    <row r="38" spans="1:11" s="367" customFormat="1" ht="12" customHeight="1">
      <c r="A38" s="400">
        <v>2</v>
      </c>
      <c r="B38" s="400">
        <v>2</v>
      </c>
      <c r="C38" s="400">
        <v>1</v>
      </c>
      <c r="D38" s="400"/>
      <c r="E38" s="400"/>
      <c r="F38" s="400"/>
      <c r="G38" s="398" t="s">
        <v>478</v>
      </c>
      <c r="H38" s="395">
        <v>9</v>
      </c>
      <c r="I38" s="394">
        <v>1077.9100000000001</v>
      </c>
      <c r="J38" s="394">
        <v>3128.39</v>
      </c>
      <c r="K38" s="394"/>
    </row>
    <row r="39" spans="1:11" s="387" customFormat="1" ht="12" hidden="1" customHeight="1" collapsed="1">
      <c r="A39" s="391">
        <v>2</v>
      </c>
      <c r="B39" s="391">
        <v>3</v>
      </c>
      <c r="C39" s="391"/>
      <c r="D39" s="391"/>
      <c r="E39" s="391"/>
      <c r="F39" s="391"/>
      <c r="G39" s="390" t="s">
        <v>175</v>
      </c>
      <c r="H39" s="389">
        <v>10</v>
      </c>
      <c r="I39" s="388">
        <f>I40+I41</f>
        <v>0</v>
      </c>
      <c r="J39" s="388">
        <f>J40+J41</f>
        <v>0</v>
      </c>
      <c r="K39" s="388">
        <f>K40+K41</f>
        <v>0</v>
      </c>
    </row>
    <row r="40" spans="1:11" s="367" customFormat="1" ht="12" hidden="1" customHeight="1" collapsed="1">
      <c r="A40" s="400">
        <v>2</v>
      </c>
      <c r="B40" s="400">
        <v>3</v>
      </c>
      <c r="C40" s="400">
        <v>1</v>
      </c>
      <c r="D40" s="400"/>
      <c r="E40" s="400"/>
      <c r="F40" s="400"/>
      <c r="G40" s="398" t="s">
        <v>174</v>
      </c>
      <c r="H40" s="395">
        <v>11</v>
      </c>
      <c r="I40" s="394"/>
      <c r="J40" s="394"/>
      <c r="K40" s="394"/>
    </row>
    <row r="41" spans="1:11" s="367" customFormat="1" ht="12" hidden="1" customHeight="1" collapsed="1">
      <c r="A41" s="400">
        <v>2</v>
      </c>
      <c r="B41" s="400">
        <v>3</v>
      </c>
      <c r="C41" s="400">
        <v>2</v>
      </c>
      <c r="D41" s="400"/>
      <c r="E41" s="400"/>
      <c r="F41" s="400"/>
      <c r="G41" s="398" t="s">
        <v>163</v>
      </c>
      <c r="H41" s="395">
        <v>12</v>
      </c>
      <c r="I41" s="394"/>
      <c r="J41" s="394"/>
      <c r="K41" s="394"/>
    </row>
    <row r="42" spans="1:11" s="387" customFormat="1" ht="12" hidden="1" customHeight="1" collapsed="1">
      <c r="A42" s="391">
        <v>2</v>
      </c>
      <c r="B42" s="391">
        <v>4</v>
      </c>
      <c r="C42" s="391"/>
      <c r="D42" s="391"/>
      <c r="E42" s="391"/>
      <c r="F42" s="391"/>
      <c r="G42" s="390" t="s">
        <v>162</v>
      </c>
      <c r="H42" s="389">
        <v>13</v>
      </c>
      <c r="I42" s="388">
        <f>I43</f>
        <v>0</v>
      </c>
      <c r="J42" s="388">
        <f>J43</f>
        <v>0</v>
      </c>
      <c r="K42" s="388">
        <f>K43</f>
        <v>0</v>
      </c>
    </row>
    <row r="43" spans="1:11" s="367" customFormat="1" ht="12" hidden="1" customHeight="1" collapsed="1">
      <c r="A43" s="400">
        <v>2</v>
      </c>
      <c r="B43" s="400">
        <v>4</v>
      </c>
      <c r="C43" s="400">
        <v>1</v>
      </c>
      <c r="D43" s="400"/>
      <c r="E43" s="400"/>
      <c r="F43" s="400"/>
      <c r="G43" s="398" t="s">
        <v>477</v>
      </c>
      <c r="H43" s="395">
        <v>14</v>
      </c>
      <c r="I43" s="394">
        <f>I44+I45+I46</f>
        <v>0</v>
      </c>
      <c r="J43" s="394">
        <f>J44+J45+J46</f>
        <v>0</v>
      </c>
      <c r="K43" s="394">
        <f>K44+K45+K46</f>
        <v>0</v>
      </c>
    </row>
    <row r="44" spans="1:11" s="367" customFormat="1" ht="12" hidden="1" customHeight="1" collapsed="1">
      <c r="A44" s="400">
        <v>2</v>
      </c>
      <c r="B44" s="400">
        <v>4</v>
      </c>
      <c r="C44" s="400">
        <v>1</v>
      </c>
      <c r="D44" s="400">
        <v>1</v>
      </c>
      <c r="E44" s="400">
        <v>1</v>
      </c>
      <c r="F44" s="400">
        <v>1</v>
      </c>
      <c r="G44" s="398" t="s">
        <v>160</v>
      </c>
      <c r="H44" s="395">
        <v>15</v>
      </c>
      <c r="I44" s="394"/>
      <c r="J44" s="394"/>
      <c r="K44" s="394"/>
    </row>
    <row r="45" spans="1:11" s="367" customFormat="1" ht="12" hidden="1" customHeight="1" collapsed="1">
      <c r="A45" s="400">
        <v>2</v>
      </c>
      <c r="B45" s="400">
        <v>4</v>
      </c>
      <c r="C45" s="400">
        <v>1</v>
      </c>
      <c r="D45" s="400">
        <v>1</v>
      </c>
      <c r="E45" s="400">
        <v>1</v>
      </c>
      <c r="F45" s="400">
        <v>2</v>
      </c>
      <c r="G45" s="398" t="s">
        <v>159</v>
      </c>
      <c r="H45" s="395">
        <v>16</v>
      </c>
      <c r="I45" s="394"/>
      <c r="J45" s="394"/>
      <c r="K45" s="394"/>
    </row>
    <row r="46" spans="1:11" s="367" customFormat="1" ht="12" hidden="1" customHeight="1" collapsed="1">
      <c r="A46" s="400">
        <v>2</v>
      </c>
      <c r="B46" s="400">
        <v>4</v>
      </c>
      <c r="C46" s="400">
        <v>1</v>
      </c>
      <c r="D46" s="400">
        <v>1</v>
      </c>
      <c r="E46" s="400">
        <v>1</v>
      </c>
      <c r="F46" s="400">
        <v>3</v>
      </c>
      <c r="G46" s="398" t="s">
        <v>158</v>
      </c>
      <c r="H46" s="395">
        <v>17</v>
      </c>
      <c r="I46" s="394"/>
      <c r="J46" s="394"/>
      <c r="K46" s="394"/>
    </row>
    <row r="47" spans="1:11" s="387" customFormat="1" ht="12" hidden="1" customHeight="1" collapsed="1">
      <c r="A47" s="391">
        <v>2</v>
      </c>
      <c r="B47" s="391">
        <v>5</v>
      </c>
      <c r="C47" s="391"/>
      <c r="D47" s="391"/>
      <c r="E47" s="391"/>
      <c r="F47" s="391"/>
      <c r="G47" s="390" t="s">
        <v>157</v>
      </c>
      <c r="H47" s="389">
        <v>18</v>
      </c>
      <c r="I47" s="388">
        <f>I48+I51+I54</f>
        <v>0</v>
      </c>
      <c r="J47" s="388">
        <f>J48+J51+J54</f>
        <v>0</v>
      </c>
      <c r="K47" s="388">
        <f>K48+K51+K54</f>
        <v>0</v>
      </c>
    </row>
    <row r="48" spans="1:11" s="367" customFormat="1" ht="12" hidden="1" customHeight="1" collapsed="1">
      <c r="A48" s="400">
        <v>2</v>
      </c>
      <c r="B48" s="400">
        <v>5</v>
      </c>
      <c r="C48" s="400">
        <v>1</v>
      </c>
      <c r="D48" s="400"/>
      <c r="E48" s="400"/>
      <c r="F48" s="400"/>
      <c r="G48" s="398" t="s">
        <v>156</v>
      </c>
      <c r="H48" s="395">
        <v>19</v>
      </c>
      <c r="I48" s="394">
        <f>I49+I50</f>
        <v>0</v>
      </c>
      <c r="J48" s="394">
        <f>J49+J50</f>
        <v>0</v>
      </c>
      <c r="K48" s="394">
        <f>K49+K50</f>
        <v>0</v>
      </c>
    </row>
    <row r="49" spans="1:11" s="367" customFormat="1" ht="24" hidden="1" customHeight="1" collapsed="1">
      <c r="A49" s="400">
        <v>2</v>
      </c>
      <c r="B49" s="400">
        <v>5</v>
      </c>
      <c r="C49" s="400">
        <v>1</v>
      </c>
      <c r="D49" s="400">
        <v>1</v>
      </c>
      <c r="E49" s="400">
        <v>1</v>
      </c>
      <c r="F49" s="400">
        <v>1</v>
      </c>
      <c r="G49" s="398" t="s">
        <v>155</v>
      </c>
      <c r="H49" s="395">
        <v>20</v>
      </c>
      <c r="I49" s="394"/>
      <c r="J49" s="394"/>
      <c r="K49" s="394"/>
    </row>
    <row r="50" spans="1:11" s="367" customFormat="1" ht="12" hidden="1" customHeight="1" collapsed="1">
      <c r="A50" s="400">
        <v>2</v>
      </c>
      <c r="B50" s="400">
        <v>5</v>
      </c>
      <c r="C50" s="400">
        <v>1</v>
      </c>
      <c r="D50" s="400">
        <v>1</v>
      </c>
      <c r="E50" s="400">
        <v>1</v>
      </c>
      <c r="F50" s="400">
        <v>2</v>
      </c>
      <c r="G50" s="398" t="s">
        <v>154</v>
      </c>
      <c r="H50" s="395">
        <v>21</v>
      </c>
      <c r="I50" s="394"/>
      <c r="J50" s="394"/>
      <c r="K50" s="394"/>
    </row>
    <row r="51" spans="1:11" s="367" customFormat="1" ht="12" hidden="1" customHeight="1" collapsed="1">
      <c r="A51" s="400">
        <v>2</v>
      </c>
      <c r="B51" s="400">
        <v>5</v>
      </c>
      <c r="C51" s="400">
        <v>2</v>
      </c>
      <c r="D51" s="400"/>
      <c r="E51" s="400"/>
      <c r="F51" s="400"/>
      <c r="G51" s="398" t="s">
        <v>153</v>
      </c>
      <c r="H51" s="395">
        <v>22</v>
      </c>
      <c r="I51" s="394">
        <f>I52+I53</f>
        <v>0</v>
      </c>
      <c r="J51" s="394">
        <f>J52+J53</f>
        <v>0</v>
      </c>
      <c r="K51" s="394">
        <f>K52+K53</f>
        <v>0</v>
      </c>
    </row>
    <row r="52" spans="1:11" s="367" customFormat="1" ht="24" hidden="1" customHeight="1" collapsed="1">
      <c r="A52" s="400">
        <v>2</v>
      </c>
      <c r="B52" s="400">
        <v>5</v>
      </c>
      <c r="C52" s="400">
        <v>2</v>
      </c>
      <c r="D52" s="400">
        <v>1</v>
      </c>
      <c r="E52" s="400">
        <v>1</v>
      </c>
      <c r="F52" s="400">
        <v>1</v>
      </c>
      <c r="G52" s="398" t="s">
        <v>152</v>
      </c>
      <c r="H52" s="395">
        <v>23</v>
      </c>
      <c r="I52" s="394"/>
      <c r="J52" s="394"/>
      <c r="K52" s="394"/>
    </row>
    <row r="53" spans="1:11" s="367" customFormat="1" ht="12" hidden="1" customHeight="1" collapsed="1">
      <c r="A53" s="400">
        <v>2</v>
      </c>
      <c r="B53" s="400">
        <v>5</v>
      </c>
      <c r="C53" s="400">
        <v>2</v>
      </c>
      <c r="D53" s="400">
        <v>1</v>
      </c>
      <c r="E53" s="400">
        <v>1</v>
      </c>
      <c r="F53" s="400">
        <v>2</v>
      </c>
      <c r="G53" s="398" t="s">
        <v>476</v>
      </c>
      <c r="H53" s="395">
        <v>24</v>
      </c>
      <c r="I53" s="394"/>
      <c r="J53" s="394"/>
      <c r="K53" s="394"/>
    </row>
    <row r="54" spans="1:11" s="367" customFormat="1" ht="12" hidden="1" customHeight="1" collapsed="1">
      <c r="A54" s="400">
        <v>2</v>
      </c>
      <c r="B54" s="400">
        <v>5</v>
      </c>
      <c r="C54" s="400">
        <v>3</v>
      </c>
      <c r="D54" s="400"/>
      <c r="E54" s="400"/>
      <c r="F54" s="400"/>
      <c r="G54" s="398" t="s">
        <v>150</v>
      </c>
      <c r="H54" s="395">
        <v>25</v>
      </c>
      <c r="I54" s="394">
        <f>I55+I56+I57+I58</f>
        <v>0</v>
      </c>
      <c r="J54" s="394">
        <f>J55+J56+J57+J58</f>
        <v>0</v>
      </c>
      <c r="K54" s="394">
        <f>K55+K56+K57+K58</f>
        <v>0</v>
      </c>
    </row>
    <row r="55" spans="1:11" s="367" customFormat="1" ht="24" hidden="1" customHeight="1" collapsed="1">
      <c r="A55" s="400">
        <v>2</v>
      </c>
      <c r="B55" s="400">
        <v>5</v>
      </c>
      <c r="C55" s="400">
        <v>3</v>
      </c>
      <c r="D55" s="400">
        <v>1</v>
      </c>
      <c r="E55" s="400">
        <v>1</v>
      </c>
      <c r="F55" s="400">
        <v>1</v>
      </c>
      <c r="G55" s="398" t="s">
        <v>149</v>
      </c>
      <c r="H55" s="395">
        <v>26</v>
      </c>
      <c r="I55" s="394"/>
      <c r="J55" s="394"/>
      <c r="K55" s="394"/>
    </row>
    <row r="56" spans="1:11" s="367" customFormat="1" ht="12" hidden="1" customHeight="1" collapsed="1">
      <c r="A56" s="400">
        <v>2</v>
      </c>
      <c r="B56" s="400">
        <v>5</v>
      </c>
      <c r="C56" s="400">
        <v>3</v>
      </c>
      <c r="D56" s="400">
        <v>1</v>
      </c>
      <c r="E56" s="400">
        <v>1</v>
      </c>
      <c r="F56" s="400">
        <v>2</v>
      </c>
      <c r="G56" s="398" t="s">
        <v>148</v>
      </c>
      <c r="H56" s="395">
        <v>27</v>
      </c>
      <c r="I56" s="394"/>
      <c r="J56" s="394"/>
      <c r="K56" s="394"/>
    </row>
    <row r="57" spans="1:11" s="367" customFormat="1" ht="24" hidden="1" customHeight="1" collapsed="1">
      <c r="A57" s="400">
        <v>2</v>
      </c>
      <c r="B57" s="400">
        <v>5</v>
      </c>
      <c r="C57" s="400">
        <v>3</v>
      </c>
      <c r="D57" s="400">
        <v>2</v>
      </c>
      <c r="E57" s="400">
        <v>1</v>
      </c>
      <c r="F57" s="400">
        <v>1</v>
      </c>
      <c r="G57" s="396" t="s">
        <v>147</v>
      </c>
      <c r="H57" s="395">
        <v>28</v>
      </c>
      <c r="I57" s="394"/>
      <c r="J57" s="394"/>
      <c r="K57" s="394"/>
    </row>
    <row r="58" spans="1:11" s="367" customFormat="1" ht="12" hidden="1" customHeight="1" collapsed="1">
      <c r="A58" s="400">
        <v>2</v>
      </c>
      <c r="B58" s="400">
        <v>5</v>
      </c>
      <c r="C58" s="400">
        <v>3</v>
      </c>
      <c r="D58" s="400">
        <v>2</v>
      </c>
      <c r="E58" s="400">
        <v>1</v>
      </c>
      <c r="F58" s="400">
        <v>2</v>
      </c>
      <c r="G58" s="396" t="s">
        <v>146</v>
      </c>
      <c r="H58" s="395">
        <v>29</v>
      </c>
      <c r="I58" s="394"/>
      <c r="J58" s="394"/>
      <c r="K58" s="394"/>
    </row>
    <row r="59" spans="1:11" s="387" customFormat="1" ht="12" hidden="1" customHeight="1" collapsed="1">
      <c r="A59" s="391">
        <v>2</v>
      </c>
      <c r="B59" s="391">
        <v>6</v>
      </c>
      <c r="C59" s="391"/>
      <c r="D59" s="391"/>
      <c r="E59" s="391"/>
      <c r="F59" s="391"/>
      <c r="G59" s="390" t="s">
        <v>145</v>
      </c>
      <c r="H59" s="389">
        <v>30</v>
      </c>
      <c r="I59" s="388">
        <f>I60+I61+I62+I63+I64</f>
        <v>0</v>
      </c>
      <c r="J59" s="388">
        <f>J60+J61+J62+J63+J64</f>
        <v>0</v>
      </c>
      <c r="K59" s="388">
        <f>K60+K61+K62+K63+K64</f>
        <v>0</v>
      </c>
    </row>
    <row r="60" spans="1:11" s="367" customFormat="1" ht="12" hidden="1" customHeight="1" collapsed="1">
      <c r="A60" s="400">
        <v>2</v>
      </c>
      <c r="B60" s="400">
        <v>6</v>
      </c>
      <c r="C60" s="400">
        <v>1</v>
      </c>
      <c r="D60" s="400"/>
      <c r="E60" s="400"/>
      <c r="F60" s="400"/>
      <c r="G60" s="398" t="s">
        <v>475</v>
      </c>
      <c r="H60" s="395">
        <v>31</v>
      </c>
      <c r="I60" s="394"/>
      <c r="J60" s="394"/>
      <c r="K60" s="394"/>
    </row>
    <row r="61" spans="1:11" s="367" customFormat="1" ht="12" hidden="1" customHeight="1" collapsed="1">
      <c r="A61" s="400">
        <v>2</v>
      </c>
      <c r="B61" s="400">
        <v>6</v>
      </c>
      <c r="C61" s="400">
        <v>2</v>
      </c>
      <c r="D61" s="400"/>
      <c r="E61" s="400"/>
      <c r="F61" s="400"/>
      <c r="G61" s="398" t="s">
        <v>474</v>
      </c>
      <c r="H61" s="395">
        <v>32</v>
      </c>
      <c r="I61" s="394"/>
      <c r="J61" s="394"/>
      <c r="K61" s="394"/>
    </row>
    <row r="62" spans="1:11" s="367" customFormat="1" ht="12" hidden="1" customHeight="1" collapsed="1">
      <c r="A62" s="400">
        <v>2</v>
      </c>
      <c r="B62" s="400">
        <v>6</v>
      </c>
      <c r="C62" s="400">
        <v>3</v>
      </c>
      <c r="D62" s="400"/>
      <c r="E62" s="400"/>
      <c r="F62" s="400"/>
      <c r="G62" s="398" t="s">
        <v>473</v>
      </c>
      <c r="H62" s="395">
        <v>33</v>
      </c>
      <c r="I62" s="394"/>
      <c r="J62" s="394"/>
      <c r="K62" s="394"/>
    </row>
    <row r="63" spans="1:11" s="367" customFormat="1" ht="24" hidden="1" customHeight="1" collapsed="1">
      <c r="A63" s="400">
        <v>2</v>
      </c>
      <c r="B63" s="400">
        <v>6</v>
      </c>
      <c r="C63" s="400">
        <v>4</v>
      </c>
      <c r="D63" s="400"/>
      <c r="E63" s="400"/>
      <c r="F63" s="400"/>
      <c r="G63" s="398" t="s">
        <v>139</v>
      </c>
      <c r="H63" s="395">
        <v>34</v>
      </c>
      <c r="I63" s="394"/>
      <c r="J63" s="394"/>
      <c r="K63" s="394"/>
    </row>
    <row r="64" spans="1:11" s="367" customFormat="1" ht="24" hidden="1" customHeight="1" collapsed="1">
      <c r="A64" s="400">
        <v>2</v>
      </c>
      <c r="B64" s="400">
        <v>6</v>
      </c>
      <c r="C64" s="400">
        <v>5</v>
      </c>
      <c r="D64" s="400"/>
      <c r="E64" s="400"/>
      <c r="F64" s="400"/>
      <c r="G64" s="398" t="s">
        <v>136</v>
      </c>
      <c r="H64" s="395">
        <v>35</v>
      </c>
      <c r="I64" s="394"/>
      <c r="J64" s="394"/>
      <c r="K64" s="394"/>
    </row>
    <row r="65" spans="1:11" s="367" customFormat="1" ht="12" hidden="1" customHeight="1" collapsed="1">
      <c r="A65" s="391">
        <v>2</v>
      </c>
      <c r="B65" s="391">
        <v>7</v>
      </c>
      <c r="C65" s="400"/>
      <c r="D65" s="400"/>
      <c r="E65" s="400"/>
      <c r="F65" s="400"/>
      <c r="G65" s="390" t="s">
        <v>135</v>
      </c>
      <c r="H65" s="389">
        <v>36</v>
      </c>
      <c r="I65" s="388">
        <f>I66+I69+I73</f>
        <v>0</v>
      </c>
      <c r="J65" s="388">
        <f>J66+J69+J73</f>
        <v>0</v>
      </c>
      <c r="K65" s="388">
        <f>K66+K69+K73</f>
        <v>0</v>
      </c>
    </row>
    <row r="66" spans="1:11" s="367" customFormat="1" ht="12" hidden="1" customHeight="1" collapsed="1">
      <c r="A66" s="400">
        <v>2</v>
      </c>
      <c r="B66" s="400">
        <v>7</v>
      </c>
      <c r="C66" s="400">
        <v>1</v>
      </c>
      <c r="D66" s="400"/>
      <c r="E66" s="400"/>
      <c r="F66" s="400"/>
      <c r="G66" s="401" t="s">
        <v>472</v>
      </c>
      <c r="H66" s="395">
        <v>37</v>
      </c>
      <c r="I66" s="394">
        <f>I67+I68</f>
        <v>0</v>
      </c>
      <c r="J66" s="394">
        <f>J67+J68</f>
        <v>0</v>
      </c>
      <c r="K66" s="394">
        <f>K67+K68</f>
        <v>0</v>
      </c>
    </row>
    <row r="67" spans="1:11" s="367" customFormat="1" ht="12" hidden="1" customHeight="1" collapsed="1">
      <c r="A67" s="400">
        <v>2</v>
      </c>
      <c r="B67" s="400">
        <v>7</v>
      </c>
      <c r="C67" s="400">
        <v>1</v>
      </c>
      <c r="D67" s="400">
        <v>1</v>
      </c>
      <c r="E67" s="400">
        <v>1</v>
      </c>
      <c r="F67" s="400">
        <v>1</v>
      </c>
      <c r="G67" s="401" t="s">
        <v>133</v>
      </c>
      <c r="H67" s="395">
        <v>38</v>
      </c>
      <c r="I67" s="394"/>
      <c r="J67" s="394"/>
      <c r="K67" s="394"/>
    </row>
    <row r="68" spans="1:11" s="367" customFormat="1" ht="12" hidden="1" customHeight="1" collapsed="1">
      <c r="A68" s="400">
        <v>2</v>
      </c>
      <c r="B68" s="400">
        <v>7</v>
      </c>
      <c r="C68" s="400">
        <v>1</v>
      </c>
      <c r="D68" s="400">
        <v>1</v>
      </c>
      <c r="E68" s="400">
        <v>1</v>
      </c>
      <c r="F68" s="400">
        <v>2</v>
      </c>
      <c r="G68" s="401" t="s">
        <v>132</v>
      </c>
      <c r="H68" s="395">
        <v>39</v>
      </c>
      <c r="I68" s="394"/>
      <c r="J68" s="394"/>
      <c r="K68" s="394"/>
    </row>
    <row r="69" spans="1:11" s="367" customFormat="1" ht="12" hidden="1" customHeight="1" collapsed="1">
      <c r="A69" s="400">
        <v>2</v>
      </c>
      <c r="B69" s="400">
        <v>7</v>
      </c>
      <c r="C69" s="400">
        <v>2</v>
      </c>
      <c r="D69" s="400"/>
      <c r="E69" s="400"/>
      <c r="F69" s="400"/>
      <c r="G69" s="398" t="s">
        <v>471</v>
      </c>
      <c r="H69" s="395">
        <v>40</v>
      </c>
      <c r="I69" s="394">
        <f>I70+I71+I72</f>
        <v>0</v>
      </c>
      <c r="J69" s="394">
        <f>J70+J71+J72</f>
        <v>0</v>
      </c>
      <c r="K69" s="394">
        <f>K70+K71+K72</f>
        <v>0</v>
      </c>
    </row>
    <row r="70" spans="1:11" s="367" customFormat="1" ht="12" hidden="1" customHeight="1" collapsed="1">
      <c r="A70" s="400">
        <v>2</v>
      </c>
      <c r="B70" s="400">
        <v>7</v>
      </c>
      <c r="C70" s="400">
        <v>2</v>
      </c>
      <c r="D70" s="400">
        <v>1</v>
      </c>
      <c r="E70" s="400">
        <v>1</v>
      </c>
      <c r="F70" s="400">
        <v>1</v>
      </c>
      <c r="G70" s="398" t="s">
        <v>470</v>
      </c>
      <c r="H70" s="395">
        <v>41</v>
      </c>
      <c r="I70" s="394"/>
      <c r="J70" s="394"/>
      <c r="K70" s="394"/>
    </row>
    <row r="71" spans="1:11" s="367" customFormat="1" ht="12" hidden="1" customHeight="1" collapsed="1">
      <c r="A71" s="400">
        <v>2</v>
      </c>
      <c r="B71" s="400">
        <v>7</v>
      </c>
      <c r="C71" s="400">
        <v>2</v>
      </c>
      <c r="D71" s="400">
        <v>1</v>
      </c>
      <c r="E71" s="400">
        <v>1</v>
      </c>
      <c r="F71" s="400">
        <v>2</v>
      </c>
      <c r="G71" s="398" t="s">
        <v>469</v>
      </c>
      <c r="H71" s="395">
        <v>42</v>
      </c>
      <c r="I71" s="394"/>
      <c r="J71" s="394"/>
      <c r="K71" s="394"/>
    </row>
    <row r="72" spans="1:11" s="367" customFormat="1" ht="12" hidden="1" customHeight="1" collapsed="1">
      <c r="A72" s="400">
        <v>2</v>
      </c>
      <c r="B72" s="400">
        <v>7</v>
      </c>
      <c r="C72" s="400">
        <v>2</v>
      </c>
      <c r="D72" s="400">
        <v>2</v>
      </c>
      <c r="E72" s="400">
        <v>1</v>
      </c>
      <c r="F72" s="400">
        <v>1</v>
      </c>
      <c r="G72" s="398" t="s">
        <v>127</v>
      </c>
      <c r="H72" s="395">
        <v>43</v>
      </c>
      <c r="I72" s="394"/>
      <c r="J72" s="394"/>
      <c r="K72" s="394"/>
    </row>
    <row r="73" spans="1:11" s="367" customFormat="1" ht="12" hidden="1" customHeight="1" collapsed="1">
      <c r="A73" s="400">
        <v>2</v>
      </c>
      <c r="B73" s="400">
        <v>7</v>
      </c>
      <c r="C73" s="400">
        <v>3</v>
      </c>
      <c r="D73" s="400"/>
      <c r="E73" s="400"/>
      <c r="F73" s="400"/>
      <c r="G73" s="398" t="s">
        <v>126</v>
      </c>
      <c r="H73" s="395">
        <v>44</v>
      </c>
      <c r="I73" s="394"/>
      <c r="J73" s="394"/>
      <c r="K73" s="394"/>
    </row>
    <row r="74" spans="1:11" s="387" customFormat="1" ht="12" hidden="1" customHeight="1" collapsed="1">
      <c r="A74" s="391">
        <v>2</v>
      </c>
      <c r="B74" s="391">
        <v>8</v>
      </c>
      <c r="C74" s="391"/>
      <c r="D74" s="391"/>
      <c r="E74" s="391"/>
      <c r="F74" s="391"/>
      <c r="G74" s="390" t="s">
        <v>468</v>
      </c>
      <c r="H74" s="389">
        <v>45</v>
      </c>
      <c r="I74" s="388">
        <f>I75+I79</f>
        <v>0</v>
      </c>
      <c r="J74" s="388">
        <f>J75+J79</f>
        <v>0</v>
      </c>
      <c r="K74" s="388">
        <f>K75+K79</f>
        <v>0</v>
      </c>
    </row>
    <row r="75" spans="1:11" s="367" customFormat="1" ht="12" hidden="1" customHeight="1" collapsed="1">
      <c r="A75" s="400">
        <v>2</v>
      </c>
      <c r="B75" s="400">
        <v>8</v>
      </c>
      <c r="C75" s="400">
        <v>1</v>
      </c>
      <c r="D75" s="400">
        <v>1</v>
      </c>
      <c r="E75" s="400"/>
      <c r="F75" s="400"/>
      <c r="G75" s="398" t="s">
        <v>122</v>
      </c>
      <c r="H75" s="395">
        <v>46</v>
      </c>
      <c r="I75" s="394">
        <f>I76+I77+I78</f>
        <v>0</v>
      </c>
      <c r="J75" s="394">
        <f>J76+J77+J78</f>
        <v>0</v>
      </c>
      <c r="K75" s="394">
        <f>K76+K77+K78</f>
        <v>0</v>
      </c>
    </row>
    <row r="76" spans="1:11" s="367" customFormat="1" ht="12" hidden="1" customHeight="1" collapsed="1">
      <c r="A76" s="400">
        <v>2</v>
      </c>
      <c r="B76" s="400">
        <v>8</v>
      </c>
      <c r="C76" s="400">
        <v>1</v>
      </c>
      <c r="D76" s="400">
        <v>1</v>
      </c>
      <c r="E76" s="400">
        <v>1</v>
      </c>
      <c r="F76" s="400">
        <v>1</v>
      </c>
      <c r="G76" s="398" t="s">
        <v>467</v>
      </c>
      <c r="H76" s="395">
        <v>47</v>
      </c>
      <c r="I76" s="394"/>
      <c r="J76" s="394"/>
      <c r="K76" s="394"/>
    </row>
    <row r="77" spans="1:11" s="367" customFormat="1" ht="12" hidden="1" customHeight="1" collapsed="1">
      <c r="A77" s="400">
        <v>2</v>
      </c>
      <c r="B77" s="400">
        <v>8</v>
      </c>
      <c r="C77" s="400">
        <v>1</v>
      </c>
      <c r="D77" s="400">
        <v>1</v>
      </c>
      <c r="E77" s="400">
        <v>1</v>
      </c>
      <c r="F77" s="400">
        <v>2</v>
      </c>
      <c r="G77" s="398" t="s">
        <v>466</v>
      </c>
      <c r="H77" s="395">
        <v>48</v>
      </c>
      <c r="I77" s="394"/>
      <c r="J77" s="394"/>
      <c r="K77" s="394"/>
    </row>
    <row r="78" spans="1:11" s="367" customFormat="1" ht="12" hidden="1" customHeight="1" collapsed="1">
      <c r="A78" s="400">
        <v>2</v>
      </c>
      <c r="B78" s="400">
        <v>8</v>
      </c>
      <c r="C78" s="400">
        <v>1</v>
      </c>
      <c r="D78" s="400">
        <v>1</v>
      </c>
      <c r="E78" s="400">
        <v>1</v>
      </c>
      <c r="F78" s="400">
        <v>3</v>
      </c>
      <c r="G78" s="396" t="s">
        <v>119</v>
      </c>
      <c r="H78" s="395">
        <v>49</v>
      </c>
      <c r="I78" s="394"/>
      <c r="J78" s="394"/>
      <c r="K78" s="394"/>
    </row>
    <row r="79" spans="1:11" s="367" customFormat="1" ht="12" hidden="1" customHeight="1" collapsed="1">
      <c r="A79" s="400">
        <v>2</v>
      </c>
      <c r="B79" s="400">
        <v>8</v>
      </c>
      <c r="C79" s="400">
        <v>1</v>
      </c>
      <c r="D79" s="400">
        <v>2</v>
      </c>
      <c r="E79" s="400"/>
      <c r="F79" s="400"/>
      <c r="G79" s="398" t="s">
        <v>118</v>
      </c>
      <c r="H79" s="395">
        <v>50</v>
      </c>
      <c r="I79" s="394"/>
      <c r="J79" s="394"/>
      <c r="K79" s="394"/>
    </row>
    <row r="80" spans="1:11" s="387" customFormat="1" ht="36" hidden="1" customHeight="1" collapsed="1">
      <c r="A80" s="399">
        <v>2</v>
      </c>
      <c r="B80" s="399">
        <v>9</v>
      </c>
      <c r="C80" s="399"/>
      <c r="D80" s="399"/>
      <c r="E80" s="399"/>
      <c r="F80" s="399"/>
      <c r="G80" s="390" t="s">
        <v>465</v>
      </c>
      <c r="H80" s="389">
        <v>51</v>
      </c>
      <c r="I80" s="388"/>
      <c r="J80" s="388"/>
      <c r="K80" s="388"/>
    </row>
    <row r="81" spans="1:11" s="387" customFormat="1" ht="48" hidden="1" customHeight="1" collapsed="1">
      <c r="A81" s="391">
        <v>3</v>
      </c>
      <c r="B81" s="391"/>
      <c r="C81" s="391"/>
      <c r="D81" s="391"/>
      <c r="E81" s="391"/>
      <c r="F81" s="391"/>
      <c r="G81" s="390" t="s">
        <v>464</v>
      </c>
      <c r="H81" s="389">
        <v>52</v>
      </c>
      <c r="I81" s="388">
        <f>I82+I88+I89</f>
        <v>0</v>
      </c>
      <c r="J81" s="388">
        <f>J82+J88+J89</f>
        <v>0</v>
      </c>
      <c r="K81" s="388">
        <f>K82+K88+K89</f>
        <v>0</v>
      </c>
    </row>
    <row r="82" spans="1:11" s="387" customFormat="1" ht="24" hidden="1" customHeight="1" collapsed="1">
      <c r="A82" s="391">
        <v>3</v>
      </c>
      <c r="B82" s="391">
        <v>1</v>
      </c>
      <c r="C82" s="391"/>
      <c r="D82" s="391"/>
      <c r="E82" s="391"/>
      <c r="F82" s="391"/>
      <c r="G82" s="390" t="s">
        <v>102</v>
      </c>
      <c r="H82" s="389">
        <v>53</v>
      </c>
      <c r="I82" s="388">
        <f>I83+I84+I85+I86+I87</f>
        <v>0</v>
      </c>
      <c r="J82" s="388">
        <f>J83+J84+J85+J86+J87</f>
        <v>0</v>
      </c>
      <c r="K82" s="388">
        <f>K83+K84+K85+K86+K87</f>
        <v>0</v>
      </c>
    </row>
    <row r="83" spans="1:11" s="367" customFormat="1" ht="24" hidden="1" customHeight="1" collapsed="1">
      <c r="A83" s="397">
        <v>3</v>
      </c>
      <c r="B83" s="397">
        <v>1</v>
      </c>
      <c r="C83" s="397">
        <v>1</v>
      </c>
      <c r="D83" s="393"/>
      <c r="E83" s="393"/>
      <c r="F83" s="393"/>
      <c r="G83" s="398" t="s">
        <v>463</v>
      </c>
      <c r="H83" s="395">
        <v>54</v>
      </c>
      <c r="I83" s="394"/>
      <c r="J83" s="394"/>
      <c r="K83" s="394"/>
    </row>
    <row r="84" spans="1:11" s="367" customFormat="1" ht="12" hidden="1" customHeight="1" collapsed="1">
      <c r="A84" s="397">
        <v>3</v>
      </c>
      <c r="B84" s="397">
        <v>1</v>
      </c>
      <c r="C84" s="397">
        <v>2</v>
      </c>
      <c r="D84" s="397"/>
      <c r="E84" s="393"/>
      <c r="F84" s="393"/>
      <c r="G84" s="396" t="s">
        <v>84</v>
      </c>
      <c r="H84" s="395">
        <v>55</v>
      </c>
      <c r="I84" s="394"/>
      <c r="J84" s="394"/>
      <c r="K84" s="394"/>
    </row>
    <row r="85" spans="1:11" s="367" customFormat="1" ht="12" hidden="1" customHeight="1" collapsed="1">
      <c r="A85" s="397">
        <v>3</v>
      </c>
      <c r="B85" s="397">
        <v>1</v>
      </c>
      <c r="C85" s="397">
        <v>3</v>
      </c>
      <c r="D85" s="397"/>
      <c r="E85" s="397"/>
      <c r="F85" s="397"/>
      <c r="G85" s="396" t="s">
        <v>79</v>
      </c>
      <c r="H85" s="395">
        <v>56</v>
      </c>
      <c r="I85" s="394"/>
      <c r="J85" s="394"/>
      <c r="K85" s="394"/>
    </row>
    <row r="86" spans="1:11" s="367" customFormat="1" ht="12" hidden="1" customHeight="1" collapsed="1">
      <c r="A86" s="397">
        <v>3</v>
      </c>
      <c r="B86" s="397">
        <v>1</v>
      </c>
      <c r="C86" s="397">
        <v>4</v>
      </c>
      <c r="D86" s="397"/>
      <c r="E86" s="397"/>
      <c r="F86" s="397"/>
      <c r="G86" s="396" t="s">
        <v>70</v>
      </c>
      <c r="H86" s="395">
        <v>57</v>
      </c>
      <c r="I86" s="394"/>
      <c r="J86" s="394"/>
      <c r="K86" s="394"/>
    </row>
    <row r="87" spans="1:11" s="367" customFormat="1" ht="24" hidden="1" customHeight="1" collapsed="1">
      <c r="A87" s="397">
        <v>3</v>
      </c>
      <c r="B87" s="397">
        <v>1</v>
      </c>
      <c r="C87" s="397">
        <v>5</v>
      </c>
      <c r="D87" s="397"/>
      <c r="E87" s="397"/>
      <c r="F87" s="397"/>
      <c r="G87" s="396" t="s">
        <v>462</v>
      </c>
      <c r="H87" s="395">
        <v>58</v>
      </c>
      <c r="I87" s="394"/>
      <c r="J87" s="394"/>
      <c r="K87" s="394"/>
    </row>
    <row r="88" spans="1:11" s="387" customFormat="1" ht="24.75" hidden="1" customHeight="1" collapsed="1">
      <c r="A88" s="393">
        <v>3</v>
      </c>
      <c r="B88" s="393">
        <v>2</v>
      </c>
      <c r="C88" s="393"/>
      <c r="D88" s="393"/>
      <c r="E88" s="393"/>
      <c r="F88" s="393"/>
      <c r="G88" s="392" t="s">
        <v>461</v>
      </c>
      <c r="H88" s="389">
        <v>59</v>
      </c>
      <c r="I88" s="388"/>
      <c r="J88" s="388"/>
      <c r="K88" s="388"/>
    </row>
    <row r="89" spans="1:11" s="387" customFormat="1" ht="24" hidden="1" customHeight="1" collapsed="1">
      <c r="A89" s="393">
        <v>3</v>
      </c>
      <c r="B89" s="393">
        <v>3</v>
      </c>
      <c r="C89" s="393"/>
      <c r="D89" s="393"/>
      <c r="E89" s="393"/>
      <c r="F89" s="393"/>
      <c r="G89" s="392" t="s">
        <v>37</v>
      </c>
      <c r="H89" s="389">
        <v>60</v>
      </c>
      <c r="I89" s="388"/>
      <c r="J89" s="388"/>
      <c r="K89" s="388"/>
    </row>
    <row r="90" spans="1:11" s="387" customFormat="1" ht="12" customHeight="1">
      <c r="A90" s="391"/>
      <c r="B90" s="391"/>
      <c r="C90" s="391"/>
      <c r="D90" s="391"/>
      <c r="E90" s="391"/>
      <c r="F90" s="391"/>
      <c r="G90" s="390" t="s">
        <v>460</v>
      </c>
      <c r="H90" s="389">
        <v>61</v>
      </c>
      <c r="I90" s="388">
        <f>I30+I81</f>
        <v>1077.9100000000001</v>
      </c>
      <c r="J90" s="388">
        <f>J30+J81</f>
        <v>3128.39</v>
      </c>
      <c r="K90" s="388">
        <f>K30+K81</f>
        <v>0</v>
      </c>
    </row>
    <row r="91" spans="1:11" s="367" customFormat="1" ht="9" customHeight="1">
      <c r="A91" s="386"/>
      <c r="B91" s="386"/>
      <c r="C91" s="386"/>
      <c r="D91" s="385"/>
      <c r="E91" s="385"/>
      <c r="F91" s="385"/>
      <c r="G91" s="385"/>
      <c r="H91" s="384"/>
      <c r="I91" s="377"/>
      <c r="J91" s="377"/>
      <c r="K91" s="383"/>
    </row>
    <row r="92" spans="1:11" s="367" customFormat="1" ht="12" customHeight="1">
      <c r="A92" s="377" t="s">
        <v>459</v>
      </c>
      <c r="H92" s="382"/>
      <c r="I92" s="381"/>
    </row>
    <row r="93" spans="1:11" s="367" customFormat="1">
      <c r="H93" s="373"/>
      <c r="I93" s="364"/>
      <c r="J93" s="364"/>
      <c r="K93" s="364"/>
    </row>
    <row r="94" spans="1:11" s="367" customFormat="1">
      <c r="A94" s="374" t="s">
        <v>7</v>
      </c>
      <c r="B94" s="380"/>
      <c r="C94" s="380"/>
      <c r="D94" s="380"/>
      <c r="E94" s="380"/>
      <c r="F94" s="380"/>
      <c r="G94" s="380"/>
      <c r="H94" s="370"/>
      <c r="I94" s="372"/>
      <c r="J94" s="372"/>
      <c r="K94" s="371" t="s">
        <v>6</v>
      </c>
    </row>
    <row r="95" spans="1:11" s="367" customFormat="1" ht="12" customHeight="1">
      <c r="A95" s="470" t="s">
        <v>458</v>
      </c>
      <c r="B95" s="471"/>
      <c r="C95" s="471"/>
      <c r="D95" s="471"/>
      <c r="E95" s="471"/>
      <c r="F95" s="471"/>
      <c r="G95" s="471"/>
      <c r="H95" s="373"/>
      <c r="I95" s="369" t="s">
        <v>1</v>
      </c>
      <c r="J95" s="369"/>
      <c r="K95" s="379" t="s">
        <v>0</v>
      </c>
    </row>
    <row r="96" spans="1:11" s="367" customFormat="1" ht="12" customHeight="1">
      <c r="A96" s="377"/>
      <c r="B96" s="377"/>
      <c r="C96" s="378"/>
      <c r="D96" s="377"/>
      <c r="E96" s="377"/>
      <c r="F96" s="472"/>
      <c r="G96" s="471"/>
      <c r="H96" s="373"/>
      <c r="I96" s="376"/>
      <c r="J96" s="375"/>
      <c r="K96" s="375"/>
    </row>
    <row r="97" spans="1:11" s="367" customFormat="1">
      <c r="A97" s="374" t="s">
        <v>4</v>
      </c>
      <c r="B97" s="374"/>
      <c r="C97" s="374"/>
      <c r="D97" s="374"/>
      <c r="E97" s="374"/>
      <c r="F97" s="374"/>
      <c r="G97" s="374"/>
      <c r="H97" s="373"/>
      <c r="I97" s="372"/>
      <c r="J97" s="372"/>
      <c r="K97" s="371" t="s">
        <v>3</v>
      </c>
    </row>
    <row r="98" spans="1:11" s="367" customFormat="1" ht="24.75" customHeight="1">
      <c r="A98" s="473" t="s">
        <v>457</v>
      </c>
      <c r="B98" s="474"/>
      <c r="C98" s="474"/>
      <c r="D98" s="474"/>
      <c r="E98" s="474"/>
      <c r="F98" s="474"/>
      <c r="G98" s="474"/>
      <c r="H98" s="370"/>
      <c r="I98" s="369" t="s">
        <v>1</v>
      </c>
      <c r="J98" s="368"/>
      <c r="K98" s="368" t="s">
        <v>0</v>
      </c>
    </row>
    <row r="99" spans="1:11" s="365" customFormat="1" ht="12.75" customHeight="1">
      <c r="H99" s="366"/>
    </row>
  </sheetData>
  <sheetProtection formatCells="0" formatColumns="0" formatRows="0" insertColumns="0" insertRows="0" insertHyperlinks="0" deleteColumns="0" deleteRows="0" sort="0" autoFilter="0" pivotTables="0"/>
  <mergeCells count="22">
    <mergeCell ref="G12:K12"/>
    <mergeCell ref="G6:K6"/>
    <mergeCell ref="G5:K5"/>
    <mergeCell ref="G7:K7"/>
    <mergeCell ref="G8:K8"/>
    <mergeCell ref="A9:K9"/>
    <mergeCell ref="A11:K11"/>
    <mergeCell ref="A29:F29"/>
    <mergeCell ref="A95:G95"/>
    <mergeCell ref="F96:G96"/>
    <mergeCell ref="A98:G98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H38"/>
  <sheetViews>
    <sheetView tabSelected="1" workbookViewId="0">
      <selection activeCell="O10" sqref="O10"/>
    </sheetView>
  </sheetViews>
  <sheetFormatPr defaultRowHeight="15"/>
  <cols>
    <col min="1" max="1" width="10.5703125" customWidth="1"/>
    <col min="2" max="2" width="29.85546875" customWidth="1"/>
    <col min="8" max="8" width="6.85546875" customWidth="1"/>
  </cols>
  <sheetData>
    <row r="2" spans="1:8">
      <c r="E2" s="506" t="s">
        <v>510</v>
      </c>
      <c r="F2" s="507"/>
      <c r="G2" s="507"/>
      <c r="H2" s="507"/>
    </row>
    <row r="3" spans="1:8">
      <c r="A3" s="182"/>
      <c r="E3" s="507"/>
      <c r="F3" s="507"/>
      <c r="G3" s="507"/>
      <c r="H3" s="507"/>
    </row>
    <row r="4" spans="1:8">
      <c r="E4" s="507"/>
      <c r="F4" s="507"/>
      <c r="G4" s="507"/>
      <c r="H4" s="507"/>
    </row>
    <row r="5" spans="1:8">
      <c r="E5" s="507"/>
      <c r="F5" s="507"/>
      <c r="G5" s="507"/>
      <c r="H5" s="507"/>
    </row>
    <row r="6" spans="1:8" ht="15" customHeight="1">
      <c r="E6" s="507"/>
      <c r="F6" s="507"/>
      <c r="G6" s="507"/>
      <c r="H6" s="507"/>
    </row>
    <row r="7" spans="1:8">
      <c r="E7" s="507"/>
      <c r="F7" s="507"/>
      <c r="G7" s="507"/>
      <c r="H7" s="507"/>
    </row>
    <row r="8" spans="1:8">
      <c r="B8" s="183" t="s">
        <v>285</v>
      </c>
    </row>
    <row r="9" spans="1:8">
      <c r="A9" s="503" t="s">
        <v>283</v>
      </c>
      <c r="B9" s="490"/>
      <c r="C9" s="503"/>
      <c r="D9" s="503"/>
      <c r="E9" s="172"/>
      <c r="F9" s="172"/>
      <c r="G9" s="172"/>
      <c r="H9" s="172"/>
    </row>
    <row r="11" spans="1:8">
      <c r="A11" s="504" t="s">
        <v>363</v>
      </c>
      <c r="B11" s="504"/>
      <c r="C11" s="504"/>
      <c r="D11" s="504"/>
      <c r="E11" s="504"/>
      <c r="F11" s="504"/>
      <c r="G11" s="504"/>
      <c r="H11" s="182"/>
    </row>
    <row r="12" spans="1:8">
      <c r="B12" s="182"/>
      <c r="C12" s="182"/>
      <c r="D12" s="182"/>
      <c r="E12" s="182"/>
      <c r="F12" s="182"/>
      <c r="G12" s="182"/>
      <c r="H12" s="182"/>
    </row>
    <row r="13" spans="1:8">
      <c r="F13" s="502" t="s">
        <v>319</v>
      </c>
      <c r="G13" s="502"/>
      <c r="H13" s="502"/>
    </row>
    <row r="14" spans="1:8">
      <c r="C14" s="505"/>
      <c r="D14" s="505"/>
      <c r="E14" s="505"/>
      <c r="F14" s="182"/>
      <c r="G14" s="492" t="s">
        <v>318</v>
      </c>
      <c r="H14" s="492"/>
    </row>
    <row r="15" spans="1:8">
      <c r="A15" s="498" t="s">
        <v>208</v>
      </c>
      <c r="B15" s="498" t="s">
        <v>207</v>
      </c>
      <c r="C15" s="493" t="s">
        <v>317</v>
      </c>
      <c r="D15" s="497" t="s">
        <v>316</v>
      </c>
      <c r="E15" s="497"/>
      <c r="F15" s="497"/>
      <c r="G15" s="497"/>
      <c r="H15" s="497"/>
    </row>
    <row r="16" spans="1:8">
      <c r="A16" s="499"/>
      <c r="B16" s="499"/>
      <c r="C16" s="494"/>
      <c r="D16" s="496" t="s">
        <v>315</v>
      </c>
      <c r="E16" s="496" t="s">
        <v>314</v>
      </c>
      <c r="F16" s="496" t="s">
        <v>313</v>
      </c>
      <c r="G16" s="496" t="s">
        <v>312</v>
      </c>
      <c r="H16" s="496" t="s">
        <v>311</v>
      </c>
    </row>
    <row r="17" spans="1:8">
      <c r="A17" s="499"/>
      <c r="B17" s="499"/>
      <c r="C17" s="494"/>
      <c r="D17" s="496"/>
      <c r="E17" s="496"/>
      <c r="F17" s="496"/>
      <c r="G17" s="496"/>
      <c r="H17" s="501"/>
    </row>
    <row r="18" spans="1:8">
      <c r="A18" s="499"/>
      <c r="B18" s="499"/>
      <c r="C18" s="494"/>
      <c r="D18" s="496"/>
      <c r="E18" s="496"/>
      <c r="F18" s="496"/>
      <c r="G18" s="496"/>
      <c r="H18" s="501"/>
    </row>
    <row r="19" spans="1:8">
      <c r="A19" s="500"/>
      <c r="B19" s="500"/>
      <c r="C19" s="495"/>
      <c r="D19" s="232" t="s">
        <v>310</v>
      </c>
      <c r="E19" s="232" t="s">
        <v>309</v>
      </c>
      <c r="F19" s="232" t="s">
        <v>212</v>
      </c>
      <c r="G19" s="232" t="s">
        <v>308</v>
      </c>
      <c r="H19" s="234" t="s">
        <v>307</v>
      </c>
    </row>
    <row r="20" spans="1:8">
      <c r="A20" s="233" t="s">
        <v>306</v>
      </c>
      <c r="B20" s="179" t="s">
        <v>305</v>
      </c>
      <c r="C20" s="178">
        <f>SUM(C22+C23+C29+C30+C21)</f>
        <v>3128.39</v>
      </c>
      <c r="D20" s="180"/>
      <c r="E20" s="180"/>
      <c r="F20" s="180"/>
      <c r="G20" s="180"/>
      <c r="H20" s="180"/>
    </row>
    <row r="21" spans="1:8">
      <c r="A21" s="233" t="s">
        <v>304</v>
      </c>
      <c r="B21" s="181" t="s">
        <v>190</v>
      </c>
      <c r="C21" s="178">
        <v>107.14</v>
      </c>
      <c r="D21" s="177"/>
      <c r="E21" s="177"/>
      <c r="F21" s="177"/>
      <c r="G21" s="177">
        <v>107.14</v>
      </c>
      <c r="H21" s="177"/>
    </row>
    <row r="22" spans="1:8" ht="28.5" customHeight="1">
      <c r="A22" s="233" t="s">
        <v>303</v>
      </c>
      <c r="B22" s="181" t="s">
        <v>302</v>
      </c>
      <c r="C22" s="178">
        <v>142.15</v>
      </c>
      <c r="D22" s="177">
        <v>142.15</v>
      </c>
      <c r="E22" s="177"/>
      <c r="F22" s="177"/>
      <c r="G22" s="177"/>
      <c r="H22" s="177"/>
    </row>
    <row r="23" spans="1:8" ht="28.5" customHeight="1">
      <c r="A23" s="233" t="s">
        <v>301</v>
      </c>
      <c r="B23" s="181" t="s">
        <v>179</v>
      </c>
      <c r="C23" s="178">
        <v>2324.39</v>
      </c>
      <c r="D23" s="180">
        <v>2324.39</v>
      </c>
      <c r="E23" s="180"/>
      <c r="F23" s="180"/>
      <c r="G23" s="180"/>
      <c r="H23" s="180"/>
    </row>
    <row r="24" spans="1:8">
      <c r="A24" s="233"/>
      <c r="B24" s="179" t="s">
        <v>300</v>
      </c>
      <c r="C24" s="178"/>
      <c r="D24" s="180"/>
      <c r="E24" s="177"/>
      <c r="F24" s="177"/>
      <c r="G24" s="177"/>
      <c r="H24" s="177"/>
    </row>
    <row r="25" spans="1:8">
      <c r="A25" s="233"/>
      <c r="B25" s="181" t="s">
        <v>299</v>
      </c>
      <c r="C25" s="178">
        <v>0</v>
      </c>
      <c r="D25" s="180"/>
      <c r="E25" s="177"/>
      <c r="F25" s="177"/>
      <c r="G25" s="177"/>
      <c r="H25" s="177"/>
    </row>
    <row r="26" spans="1:8">
      <c r="A26" s="233"/>
      <c r="B26" s="181" t="s">
        <v>298</v>
      </c>
      <c r="C26" s="178">
        <v>2324.39</v>
      </c>
      <c r="D26" s="180">
        <v>2324.39</v>
      </c>
      <c r="E26" s="177"/>
      <c r="F26" s="177"/>
      <c r="G26" s="177"/>
      <c r="H26" s="177"/>
    </row>
    <row r="27" spans="1:8" ht="24.75" customHeight="1">
      <c r="A27" s="233"/>
      <c r="B27" s="181" t="s">
        <v>297</v>
      </c>
      <c r="C27" s="178">
        <v>0</v>
      </c>
      <c r="D27" s="180"/>
      <c r="E27" s="177"/>
      <c r="F27" s="177"/>
      <c r="G27" s="177"/>
      <c r="H27" s="177"/>
    </row>
    <row r="28" spans="1:8">
      <c r="A28" s="233"/>
      <c r="B28" s="181" t="s">
        <v>296</v>
      </c>
      <c r="C28" s="178">
        <v>0</v>
      </c>
      <c r="D28" s="180"/>
      <c r="E28" s="177"/>
      <c r="F28" s="177"/>
      <c r="G28" s="177"/>
      <c r="H28" s="177"/>
    </row>
    <row r="29" spans="1:8" ht="26.25" customHeight="1">
      <c r="A29" s="233" t="s">
        <v>295</v>
      </c>
      <c r="B29" s="181" t="s">
        <v>178</v>
      </c>
      <c r="C29" s="178">
        <v>534.20000000000005</v>
      </c>
      <c r="D29" s="177">
        <v>534.20000000000005</v>
      </c>
      <c r="E29" s="177"/>
      <c r="F29" s="177"/>
      <c r="G29" s="177"/>
      <c r="H29" s="177"/>
    </row>
    <row r="30" spans="1:8" ht="24" customHeight="1">
      <c r="A30" s="233" t="s">
        <v>294</v>
      </c>
      <c r="B30" s="181" t="s">
        <v>176</v>
      </c>
      <c r="C30" s="178">
        <v>20.51</v>
      </c>
      <c r="D30" s="180">
        <v>20.51</v>
      </c>
      <c r="E30" s="180"/>
      <c r="F30" s="180"/>
      <c r="G30" s="180"/>
      <c r="H30" s="180"/>
    </row>
    <row r="31" spans="1:8">
      <c r="A31" s="176"/>
      <c r="B31" s="175" t="s">
        <v>293</v>
      </c>
      <c r="C31" s="174">
        <f>SUM(C20)</f>
        <v>3128.39</v>
      </c>
      <c r="D31" s="174">
        <f>SUM(D22+D23+D29+D30)</f>
        <v>3021.25</v>
      </c>
      <c r="E31" s="174">
        <f>SUM(E20:E30)</f>
        <v>0</v>
      </c>
      <c r="F31" s="174">
        <f>SUM(F20:F30)</f>
        <v>0</v>
      </c>
      <c r="G31" s="174">
        <f>SUM(G20:G30)</f>
        <v>107.14</v>
      </c>
      <c r="H31" s="174">
        <f>SUM(H20:H30)</f>
        <v>0</v>
      </c>
    </row>
    <row r="33" spans="1:8">
      <c r="A33" s="173" t="s">
        <v>292</v>
      </c>
      <c r="C33" s="491"/>
      <c r="D33" s="491"/>
      <c r="F33" s="491" t="s">
        <v>6</v>
      </c>
      <c r="G33" s="491"/>
      <c r="H33" s="491"/>
    </row>
    <row r="34" spans="1:8">
      <c r="C34" s="490" t="s">
        <v>290</v>
      </c>
      <c r="D34" s="490"/>
      <c r="E34" s="503" t="s">
        <v>289</v>
      </c>
      <c r="F34" s="503"/>
      <c r="G34" s="503"/>
      <c r="H34" s="503"/>
    </row>
    <row r="35" spans="1:8">
      <c r="C35" s="172"/>
      <c r="D35" s="172"/>
      <c r="E35" s="172"/>
      <c r="F35" s="172"/>
      <c r="G35" s="172"/>
      <c r="H35" s="172"/>
    </row>
    <row r="36" spans="1:8">
      <c r="A36" s="489" t="s">
        <v>291</v>
      </c>
      <c r="B36" s="489"/>
      <c r="C36" s="491"/>
      <c r="D36" s="491"/>
      <c r="F36" s="491" t="s">
        <v>249</v>
      </c>
      <c r="G36" s="491"/>
      <c r="H36" s="491"/>
    </row>
    <row r="37" spans="1:8">
      <c r="C37" s="490" t="s">
        <v>290</v>
      </c>
      <c r="D37" s="490"/>
      <c r="E37" s="503" t="s">
        <v>289</v>
      </c>
      <c r="F37" s="503"/>
      <c r="G37" s="503"/>
      <c r="H37" s="503"/>
    </row>
    <row r="38" spans="1:8">
      <c r="C38" s="172"/>
      <c r="D38" s="172"/>
      <c r="E38" s="172"/>
      <c r="F38" s="172"/>
      <c r="G38" s="502"/>
      <c r="H38" s="502"/>
    </row>
  </sheetData>
  <mergeCells count="25">
    <mergeCell ref="F13:H13"/>
    <mergeCell ref="A9:D9"/>
    <mergeCell ref="A11:G11"/>
    <mergeCell ref="C14:E14"/>
    <mergeCell ref="E2:H7"/>
    <mergeCell ref="G38:H38"/>
    <mergeCell ref="E37:H37"/>
    <mergeCell ref="E34:H34"/>
    <mergeCell ref="F33:H33"/>
    <mergeCell ref="F36:H36"/>
    <mergeCell ref="A36:B36"/>
    <mergeCell ref="C34:D34"/>
    <mergeCell ref="C37:D37"/>
    <mergeCell ref="C36:D36"/>
    <mergeCell ref="G14:H14"/>
    <mergeCell ref="C15:C19"/>
    <mergeCell ref="C33:D33"/>
    <mergeCell ref="E16:E18"/>
    <mergeCell ref="F16:F18"/>
    <mergeCell ref="G16:G18"/>
    <mergeCell ref="D15:H15"/>
    <mergeCell ref="D16:D18"/>
    <mergeCell ref="B15:B19"/>
    <mergeCell ref="H16:H18"/>
    <mergeCell ref="A15:A19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Q57"/>
  <sheetViews>
    <sheetView workbookViewId="0">
      <selection activeCell="B10" sqref="B10:H10"/>
    </sheetView>
  </sheetViews>
  <sheetFormatPr defaultRowHeight="15"/>
  <cols>
    <col min="2" max="2" width="12.5703125" customWidth="1"/>
    <col min="3" max="3" width="13.28515625" customWidth="1"/>
    <col min="4" max="4" width="14.28515625" customWidth="1"/>
    <col min="5" max="5" width="14" customWidth="1"/>
    <col min="6" max="6" width="16.42578125" customWidth="1"/>
    <col min="7" max="7" width="42.5703125" customWidth="1"/>
    <col min="8" max="8" width="26.85546875" customWidth="1"/>
  </cols>
  <sheetData>
    <row r="1" spans="2:17">
      <c r="B1" s="186"/>
      <c r="C1" s="186"/>
      <c r="D1" s="186"/>
      <c r="E1" s="186"/>
      <c r="F1" s="186"/>
      <c r="G1" s="508" t="s">
        <v>344</v>
      </c>
      <c r="H1" s="508"/>
      <c r="I1" s="186"/>
      <c r="J1" s="186"/>
      <c r="K1" s="186"/>
      <c r="L1" s="186"/>
      <c r="M1" s="186"/>
      <c r="N1" s="186"/>
      <c r="O1" s="186"/>
      <c r="P1" s="186"/>
      <c r="Q1" s="186"/>
    </row>
    <row r="2" spans="2:17" ht="15" customHeight="1">
      <c r="B2" s="186"/>
      <c r="C2" s="226"/>
      <c r="D2" s="226"/>
      <c r="E2" s="509" t="s">
        <v>343</v>
      </c>
      <c r="F2" s="509"/>
      <c r="G2" s="509"/>
      <c r="H2" s="509"/>
      <c r="I2" s="231"/>
      <c r="J2" s="231"/>
      <c r="K2" s="186"/>
      <c r="L2" s="186"/>
      <c r="M2" s="186"/>
      <c r="N2" s="186"/>
      <c r="O2" s="186"/>
      <c r="P2" s="186"/>
      <c r="Q2" s="186"/>
    </row>
    <row r="3" spans="2:17" ht="15" customHeight="1">
      <c r="B3" s="186"/>
      <c r="C3" s="226"/>
      <c r="D3" s="226"/>
      <c r="E3" s="509" t="s">
        <v>342</v>
      </c>
      <c r="F3" s="509"/>
      <c r="G3" s="509"/>
      <c r="H3" s="231"/>
      <c r="I3" s="231"/>
      <c r="J3" s="231"/>
      <c r="K3" s="186"/>
      <c r="L3" s="186"/>
      <c r="M3" s="186"/>
      <c r="N3" s="186"/>
      <c r="O3" s="186"/>
      <c r="P3" s="186"/>
      <c r="Q3" s="186"/>
    </row>
    <row r="4" spans="2:17" ht="12" customHeight="1">
      <c r="B4" s="186"/>
      <c r="C4" s="226"/>
      <c r="D4" s="226"/>
      <c r="E4" s="509" t="s">
        <v>341</v>
      </c>
      <c r="F4" s="509"/>
      <c r="G4" s="509"/>
      <c r="H4" s="231"/>
      <c r="I4" s="231"/>
      <c r="J4" s="231"/>
      <c r="K4" s="186"/>
      <c r="L4" s="186"/>
      <c r="M4" s="186"/>
      <c r="N4" s="186"/>
      <c r="O4" s="186"/>
      <c r="P4" s="186"/>
      <c r="Q4" s="186"/>
    </row>
    <row r="5" spans="2:17">
      <c r="B5" s="186"/>
      <c r="C5" s="226"/>
      <c r="D5" s="226"/>
      <c r="E5" s="226" t="s">
        <v>340</v>
      </c>
      <c r="F5" s="226"/>
      <c r="G5" s="226"/>
      <c r="H5" s="226"/>
      <c r="I5" s="231"/>
      <c r="J5" s="231"/>
      <c r="K5" s="186"/>
      <c r="L5" s="186"/>
      <c r="M5" s="186"/>
      <c r="N5" s="186"/>
      <c r="O5" s="186"/>
      <c r="P5" s="186"/>
      <c r="Q5" s="186"/>
    </row>
    <row r="6" spans="2:17">
      <c r="B6" s="186"/>
      <c r="C6" s="510"/>
      <c r="D6" s="510"/>
      <c r="E6" s="510"/>
      <c r="F6" s="510"/>
      <c r="G6" s="510"/>
      <c r="H6" s="229"/>
      <c r="I6" s="230"/>
      <c r="J6" s="226"/>
      <c r="K6" s="186"/>
      <c r="L6" s="186"/>
      <c r="M6" s="186"/>
      <c r="N6" s="186"/>
      <c r="O6" s="186"/>
      <c r="P6" s="186"/>
      <c r="Q6" s="186"/>
    </row>
    <row r="7" spans="2:17">
      <c r="B7" s="184"/>
      <c r="C7" s="229"/>
      <c r="D7" s="229"/>
      <c r="E7" s="229"/>
      <c r="F7" s="229"/>
      <c r="G7" s="229"/>
      <c r="H7" s="184"/>
      <c r="I7" s="184"/>
      <c r="J7" s="184"/>
      <c r="K7" s="186"/>
      <c r="L7" s="186"/>
      <c r="M7" s="186"/>
      <c r="N7" s="186"/>
      <c r="O7" s="186"/>
      <c r="P7" s="186"/>
      <c r="Q7" s="186"/>
    </row>
    <row r="8" spans="2:17" ht="15.75">
      <c r="B8" s="184"/>
      <c r="C8" s="228" t="s">
        <v>339</v>
      </c>
      <c r="D8" s="227"/>
      <c r="E8" s="227"/>
      <c r="F8" s="227"/>
      <c r="G8" s="227"/>
      <c r="H8" s="184"/>
      <c r="I8" s="184"/>
      <c r="J8" s="184"/>
      <c r="K8" s="186"/>
      <c r="L8" s="186"/>
      <c r="M8" s="226"/>
      <c r="N8" s="226"/>
      <c r="O8" s="226"/>
      <c r="P8" s="226"/>
      <c r="Q8" s="226"/>
    </row>
    <row r="9" spans="2:17" ht="15.75">
      <c r="B9" s="186"/>
      <c r="C9" s="513"/>
      <c r="D9" s="513"/>
      <c r="E9" s="513"/>
      <c r="F9" s="513"/>
      <c r="G9" s="513"/>
      <c r="H9" s="194"/>
      <c r="I9" s="194"/>
      <c r="J9" s="194"/>
      <c r="K9" s="194"/>
      <c r="L9" s="194"/>
      <c r="M9" s="194"/>
      <c r="N9" s="194"/>
      <c r="O9" s="194"/>
      <c r="P9" s="194"/>
      <c r="Q9" s="194"/>
    </row>
    <row r="10" spans="2:17" ht="15.75">
      <c r="B10" s="514" t="s">
        <v>338</v>
      </c>
      <c r="C10" s="514"/>
      <c r="D10" s="514"/>
      <c r="E10" s="514"/>
      <c r="F10" s="514"/>
      <c r="G10" s="514"/>
      <c r="H10" s="514"/>
      <c r="I10" s="225"/>
      <c r="J10" s="225"/>
      <c r="K10" s="223"/>
      <c r="L10" s="223"/>
      <c r="M10" s="223"/>
      <c r="N10" s="223"/>
      <c r="O10" s="223"/>
      <c r="P10" s="223"/>
      <c r="Q10" s="223"/>
    </row>
    <row r="11" spans="2:17" ht="15.75">
      <c r="B11" s="186"/>
      <c r="C11" s="224">
        <v>44201</v>
      </c>
      <c r="D11" s="200" t="s">
        <v>337</v>
      </c>
      <c r="E11" s="200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</row>
    <row r="12" spans="2:17">
      <c r="B12" s="186"/>
      <c r="C12" s="515"/>
      <c r="D12" s="515"/>
      <c r="E12" s="197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</row>
    <row r="13" spans="2:17">
      <c r="B13" s="186"/>
      <c r="C13" s="197"/>
      <c r="D13" s="201" t="s">
        <v>336</v>
      </c>
      <c r="E13" s="201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</row>
    <row r="14" spans="2:17">
      <c r="B14" s="186"/>
      <c r="C14" s="197"/>
      <c r="D14" s="221"/>
      <c r="E14" s="221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</row>
    <row r="15" spans="2:17" ht="15.75">
      <c r="B15" s="223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2:17">
      <c r="B16" s="222"/>
      <c r="C16" s="186"/>
      <c r="D16" s="186"/>
      <c r="E16" s="186"/>
      <c r="F16" s="186"/>
      <c r="G16" s="221" t="s">
        <v>335</v>
      </c>
      <c r="H16" s="186"/>
      <c r="I16" s="186"/>
      <c r="J16" s="186"/>
      <c r="K16" s="186"/>
      <c r="L16" s="186"/>
      <c r="M16" s="186"/>
      <c r="N16" s="186"/>
      <c r="O16" s="186"/>
      <c r="P16" s="186"/>
      <c r="Q16" s="186"/>
    </row>
    <row r="17" spans="2:11">
      <c r="B17" s="516" t="s">
        <v>334</v>
      </c>
      <c r="C17" s="519" t="s">
        <v>333</v>
      </c>
      <c r="D17" s="520"/>
      <c r="E17" s="520"/>
      <c r="F17" s="520"/>
      <c r="G17" s="521"/>
      <c r="H17" s="186"/>
      <c r="I17" s="186"/>
      <c r="J17" s="186"/>
      <c r="K17" s="186"/>
    </row>
    <row r="18" spans="2:11">
      <c r="B18" s="517"/>
      <c r="C18" s="220"/>
      <c r="D18" s="219"/>
      <c r="E18" s="219"/>
      <c r="F18" s="219"/>
      <c r="G18" s="218"/>
      <c r="H18" s="186"/>
      <c r="I18" s="186"/>
      <c r="J18" s="186"/>
      <c r="K18" s="186"/>
    </row>
    <row r="19" spans="2:11">
      <c r="B19" s="517"/>
      <c r="C19" s="516" t="s">
        <v>332</v>
      </c>
      <c r="D19" s="516" t="s">
        <v>331</v>
      </c>
      <c r="E19" s="516" t="s">
        <v>330</v>
      </c>
      <c r="F19" s="516" t="s">
        <v>329</v>
      </c>
      <c r="G19" s="516" t="s">
        <v>328</v>
      </c>
      <c r="H19" s="186"/>
      <c r="I19" s="186"/>
      <c r="J19" s="186"/>
      <c r="K19" s="186"/>
    </row>
    <row r="20" spans="2:11" ht="34.5" customHeight="1">
      <c r="B20" s="518"/>
      <c r="C20" s="518"/>
      <c r="D20" s="518"/>
      <c r="E20" s="518"/>
      <c r="F20" s="518"/>
      <c r="G20" s="518"/>
      <c r="H20" s="186"/>
      <c r="I20" s="186"/>
      <c r="J20" s="186"/>
      <c r="K20" s="186"/>
    </row>
    <row r="21" spans="2:11">
      <c r="B21" s="217">
        <v>1</v>
      </c>
      <c r="C21" s="217">
        <v>3</v>
      </c>
      <c r="D21" s="217">
        <v>4</v>
      </c>
      <c r="E21" s="217">
        <v>5</v>
      </c>
      <c r="F21" s="217">
        <v>6</v>
      </c>
      <c r="G21" s="217">
        <v>7</v>
      </c>
      <c r="H21" s="186"/>
      <c r="I21" s="186"/>
      <c r="J21" s="186"/>
      <c r="K21" s="186"/>
    </row>
    <row r="22" spans="2:11" ht="15.75">
      <c r="B22" s="216">
        <v>731</v>
      </c>
      <c r="C22" s="215">
        <v>41.05</v>
      </c>
      <c r="D22" s="214">
        <v>156</v>
      </c>
      <c r="E22" s="214">
        <v>197.05</v>
      </c>
      <c r="F22" s="214">
        <v>0</v>
      </c>
      <c r="G22" s="213">
        <f>SUM(C22+D22-E22-F22)</f>
        <v>0</v>
      </c>
      <c r="H22" s="186"/>
      <c r="I22" s="186"/>
      <c r="J22" s="186"/>
      <c r="K22" s="186"/>
    </row>
    <row r="23" spans="2:11">
      <c r="B23" s="210">
        <v>741</v>
      </c>
      <c r="C23" s="209">
        <v>1282.68</v>
      </c>
      <c r="D23" s="208">
        <v>15636.89</v>
      </c>
      <c r="E23" s="208">
        <f>SUM(980+770+2230+2000+182.62+81.16+1000+1400+1000+500+500+500+1099.57+746.02+1549.72+794.42+226.5+1317.3+4.26+38)</f>
        <v>16919.569999999996</v>
      </c>
      <c r="F23" s="212">
        <v>0</v>
      </c>
      <c r="G23" s="211">
        <f>SUM(C23+D23-E23-F23)</f>
        <v>3.637978807091713E-12</v>
      </c>
      <c r="H23" s="186"/>
      <c r="I23" s="186"/>
      <c r="J23" s="186"/>
      <c r="K23" s="186"/>
    </row>
    <row r="24" spans="2:11">
      <c r="B24" s="210"/>
      <c r="C24" s="209"/>
      <c r="D24" s="208"/>
      <c r="E24" s="208"/>
      <c r="F24" s="207"/>
      <c r="G24" s="207"/>
      <c r="H24" s="186"/>
      <c r="I24" s="186"/>
      <c r="J24" s="186"/>
      <c r="K24" s="186"/>
    </row>
    <row r="25" spans="2:11">
      <c r="B25" s="210"/>
      <c r="C25" s="209"/>
      <c r="D25" s="208"/>
      <c r="E25" s="208"/>
      <c r="F25" s="207"/>
      <c r="G25" s="207"/>
      <c r="H25" s="186"/>
      <c r="I25" s="186"/>
      <c r="J25" s="186"/>
      <c r="K25" s="186"/>
    </row>
    <row r="26" spans="2:11">
      <c r="B26" s="210"/>
      <c r="C26" s="209"/>
      <c r="D26" s="208"/>
      <c r="E26" s="208"/>
      <c r="F26" s="207"/>
      <c r="G26" s="207"/>
      <c r="H26" s="186"/>
      <c r="I26" s="186"/>
      <c r="J26" s="186"/>
      <c r="K26" s="186"/>
    </row>
    <row r="27" spans="2:11" ht="15.75">
      <c r="B27" s="206"/>
      <c r="C27" s="205">
        <f>SUM(C22:C23)</f>
        <v>1323.73</v>
      </c>
      <c r="D27" s="205">
        <f>SUM(D22:D23)</f>
        <v>15792.89</v>
      </c>
      <c r="E27" s="205">
        <f>SUM(E22:E23)</f>
        <v>17116.619999999995</v>
      </c>
      <c r="F27" s="205">
        <f>SUM(F22:F23)</f>
        <v>0</v>
      </c>
      <c r="G27" s="205">
        <f>SUM(G22:G23)</f>
        <v>3.637978807091713E-12</v>
      </c>
      <c r="H27" s="186"/>
      <c r="I27" s="186"/>
      <c r="J27" s="186"/>
      <c r="K27" s="186"/>
    </row>
    <row r="29" spans="2:11">
      <c r="B29" s="186"/>
      <c r="C29" s="197"/>
      <c r="D29" s="197"/>
      <c r="E29" s="197"/>
      <c r="F29" s="186"/>
      <c r="G29" s="186"/>
      <c r="H29" s="186"/>
      <c r="I29" s="186"/>
      <c r="J29" s="186"/>
      <c r="K29" s="186"/>
    </row>
    <row r="30" spans="2:11" ht="15.75">
      <c r="B30" s="204" t="s">
        <v>7</v>
      </c>
      <c r="C30" s="195"/>
      <c r="D30" s="198"/>
      <c r="E30" s="197"/>
      <c r="F30" s="512" t="s">
        <v>327</v>
      </c>
      <c r="G30" s="512"/>
      <c r="H30" s="186"/>
      <c r="I30" s="195"/>
      <c r="J30" s="186"/>
      <c r="K30" s="194"/>
    </row>
    <row r="31" spans="2:11" ht="51">
      <c r="B31" s="192" t="s">
        <v>326</v>
      </c>
      <c r="C31" s="203"/>
      <c r="D31" s="191" t="s">
        <v>1</v>
      </c>
      <c r="E31" s="191"/>
      <c r="F31" s="511" t="s">
        <v>0</v>
      </c>
      <c r="G31" s="511"/>
      <c r="H31" s="202"/>
      <c r="I31" s="189"/>
      <c r="J31" s="186"/>
      <c r="K31" s="188"/>
    </row>
    <row r="32" spans="2:11" ht="15.75">
      <c r="B32" s="186"/>
      <c r="C32" s="201"/>
      <c r="D32" s="197"/>
      <c r="E32" s="197"/>
      <c r="F32" s="186"/>
      <c r="G32" s="186"/>
      <c r="H32" s="201"/>
      <c r="I32" s="200"/>
      <c r="J32" s="200"/>
      <c r="K32" s="194"/>
    </row>
    <row r="33" spans="2:13" ht="22.5" customHeight="1">
      <c r="B33" s="199" t="s">
        <v>4</v>
      </c>
      <c r="C33" s="197"/>
      <c r="D33" s="198"/>
      <c r="E33" s="197"/>
      <c r="F33" s="512" t="s">
        <v>249</v>
      </c>
      <c r="G33" s="512"/>
      <c r="H33" s="196"/>
      <c r="I33" s="195"/>
      <c r="J33" s="186"/>
      <c r="K33" s="194"/>
      <c r="L33" s="186"/>
      <c r="M33" s="193"/>
    </row>
    <row r="34" spans="2:13" ht="25.5" customHeight="1">
      <c r="B34" s="192"/>
      <c r="C34" s="192"/>
      <c r="D34" s="191"/>
      <c r="E34" s="191"/>
      <c r="F34" s="511"/>
      <c r="G34" s="511"/>
      <c r="H34" s="190"/>
      <c r="I34" s="189"/>
      <c r="J34" s="186"/>
      <c r="K34" s="188"/>
      <c r="L34" s="186"/>
      <c r="M34" s="187"/>
    </row>
    <row r="35" spans="2:13">
      <c r="B35" s="184"/>
      <c r="C35" s="185"/>
      <c r="D35" s="185"/>
      <c r="E35" s="185"/>
      <c r="F35" s="184"/>
      <c r="G35" s="184"/>
      <c r="H35" s="184"/>
      <c r="I35" s="184"/>
      <c r="J35" s="184"/>
      <c r="K35" s="186"/>
      <c r="L35" s="186"/>
      <c r="M35" s="186"/>
    </row>
    <row r="36" spans="2:13">
      <c r="B36" s="184"/>
      <c r="C36" s="185"/>
      <c r="D36" s="185"/>
      <c r="E36" s="185"/>
      <c r="F36" s="184"/>
      <c r="G36" s="184"/>
      <c r="H36" s="184"/>
      <c r="I36" s="184"/>
      <c r="J36" s="184"/>
      <c r="K36" s="186"/>
      <c r="L36" s="186"/>
      <c r="M36" s="186"/>
    </row>
    <row r="37" spans="2:13">
      <c r="B37" s="184"/>
      <c r="C37" s="185"/>
      <c r="D37" s="185"/>
      <c r="E37" s="185"/>
      <c r="F37" s="184"/>
      <c r="G37" s="184"/>
      <c r="H37" s="184"/>
      <c r="I37" s="184"/>
      <c r="J37" s="184"/>
      <c r="K37" s="186"/>
      <c r="L37" s="186"/>
      <c r="M37" s="186"/>
    </row>
    <row r="38" spans="2:13">
      <c r="B38" s="184"/>
      <c r="C38" s="185"/>
      <c r="D38" s="185"/>
      <c r="E38" s="185"/>
      <c r="F38" s="184"/>
      <c r="G38" s="184"/>
      <c r="H38" s="184"/>
      <c r="I38" s="184"/>
      <c r="J38" s="184"/>
      <c r="K38" s="186"/>
      <c r="L38" s="186"/>
      <c r="M38" s="186"/>
    </row>
    <row r="39" spans="2:13">
      <c r="B39" s="184"/>
      <c r="C39" s="185"/>
      <c r="D39" s="185"/>
      <c r="E39" s="185"/>
      <c r="F39" s="184"/>
      <c r="G39" s="184"/>
      <c r="H39" s="184"/>
      <c r="I39" s="184"/>
      <c r="J39" s="184"/>
      <c r="K39" s="186"/>
      <c r="L39" s="186"/>
      <c r="M39" s="186"/>
    </row>
    <row r="40" spans="2:13">
      <c r="B40" s="184"/>
      <c r="C40" s="185"/>
      <c r="D40" s="185"/>
      <c r="E40" s="185"/>
      <c r="F40" s="184"/>
      <c r="G40" s="184"/>
      <c r="H40" s="184"/>
      <c r="I40" s="184"/>
      <c r="J40" s="184"/>
      <c r="K40" s="186"/>
      <c r="L40" s="186"/>
      <c r="M40" s="186"/>
    </row>
    <row r="41" spans="2:13">
      <c r="B41" s="184"/>
      <c r="C41" s="185"/>
      <c r="D41" s="185"/>
      <c r="E41" s="185"/>
      <c r="F41" s="184"/>
      <c r="G41" s="184"/>
      <c r="H41" s="184"/>
      <c r="I41" s="184"/>
      <c r="J41" s="184"/>
      <c r="K41" s="186"/>
      <c r="L41" s="186"/>
      <c r="M41" s="186"/>
    </row>
    <row r="42" spans="2:13">
      <c r="B42" s="184"/>
      <c r="C42" s="185"/>
      <c r="D42" s="185"/>
      <c r="E42" s="185"/>
      <c r="F42" s="184"/>
      <c r="G42" s="184"/>
      <c r="H42" s="184"/>
      <c r="I42" s="184"/>
      <c r="J42" s="184"/>
      <c r="K42" s="186"/>
      <c r="L42" s="186"/>
      <c r="M42" s="186"/>
    </row>
    <row r="43" spans="2:13">
      <c r="B43" s="184"/>
      <c r="C43" s="185"/>
      <c r="D43" s="185"/>
      <c r="E43" s="185"/>
      <c r="F43" s="184"/>
      <c r="G43" s="184"/>
      <c r="H43" s="184"/>
      <c r="I43" s="184"/>
      <c r="J43" s="184"/>
      <c r="K43" s="186"/>
      <c r="L43" s="186"/>
      <c r="M43" s="186"/>
    </row>
    <row r="44" spans="2:13">
      <c r="B44" s="184"/>
      <c r="C44" s="185"/>
      <c r="D44" s="185"/>
      <c r="E44" s="185"/>
      <c r="F44" s="184"/>
      <c r="G44" s="184"/>
      <c r="H44" s="184"/>
      <c r="I44" s="184"/>
      <c r="J44" s="184"/>
      <c r="K44" s="186"/>
      <c r="L44" s="186"/>
      <c r="M44" s="186"/>
    </row>
    <row r="45" spans="2:13">
      <c r="B45" s="184"/>
      <c r="C45" s="185"/>
      <c r="D45" s="185"/>
      <c r="E45" s="185"/>
      <c r="F45" s="184"/>
      <c r="G45" s="184"/>
      <c r="H45" s="184"/>
      <c r="I45" s="184"/>
      <c r="J45" s="184"/>
      <c r="K45" s="186"/>
      <c r="L45" s="186"/>
      <c r="M45" s="186"/>
    </row>
    <row r="46" spans="2:13">
      <c r="B46" s="184"/>
      <c r="C46" s="185"/>
      <c r="D46" s="185"/>
      <c r="E46" s="185"/>
      <c r="F46" s="184"/>
      <c r="G46" s="184"/>
      <c r="H46" s="184"/>
      <c r="I46" s="184"/>
      <c r="J46" s="184"/>
      <c r="K46" s="186"/>
      <c r="L46" s="186"/>
      <c r="M46" s="186"/>
    </row>
    <row r="47" spans="2:13">
      <c r="B47" s="184"/>
      <c r="C47" s="185"/>
      <c r="D47" s="185"/>
      <c r="E47" s="185"/>
      <c r="F47" s="184"/>
      <c r="G47" s="184"/>
      <c r="H47" s="184"/>
      <c r="I47" s="184"/>
      <c r="J47" s="184"/>
      <c r="K47" s="186"/>
      <c r="L47" s="186"/>
      <c r="M47" s="186"/>
    </row>
    <row r="48" spans="2:13">
      <c r="B48" s="184"/>
      <c r="C48" s="185"/>
      <c r="D48" s="185"/>
      <c r="E48" s="185"/>
      <c r="F48" s="184"/>
      <c r="G48" s="184"/>
      <c r="H48" s="184"/>
      <c r="I48" s="184"/>
      <c r="J48" s="184"/>
      <c r="K48" s="186"/>
      <c r="L48" s="186"/>
      <c r="M48" s="186"/>
    </row>
    <row r="49" spans="2:10">
      <c r="B49" s="184"/>
      <c r="C49" s="185"/>
      <c r="D49" s="185"/>
      <c r="E49" s="185"/>
      <c r="F49" s="184"/>
      <c r="G49" s="184"/>
      <c r="H49" s="184"/>
      <c r="I49" s="184"/>
      <c r="J49" s="184"/>
    </row>
    <row r="50" spans="2:10">
      <c r="B50" s="184"/>
      <c r="C50" s="185"/>
      <c r="D50" s="185"/>
      <c r="E50" s="185"/>
      <c r="F50" s="184"/>
      <c r="G50" s="184"/>
      <c r="H50" s="184"/>
      <c r="I50" s="184"/>
      <c r="J50" s="184"/>
    </row>
    <row r="51" spans="2:10">
      <c r="B51" s="184"/>
      <c r="C51" s="185"/>
      <c r="D51" s="185"/>
      <c r="E51" s="185"/>
      <c r="F51" s="184"/>
      <c r="G51" s="184"/>
      <c r="H51" s="184"/>
      <c r="I51" s="184"/>
      <c r="J51" s="184"/>
    </row>
    <row r="52" spans="2:10">
      <c r="B52" s="184"/>
      <c r="C52" s="185"/>
      <c r="D52" s="185"/>
      <c r="E52" s="185"/>
      <c r="F52" s="184"/>
      <c r="G52" s="184"/>
      <c r="H52" s="184"/>
      <c r="I52" s="184"/>
      <c r="J52" s="184"/>
    </row>
    <row r="53" spans="2:10">
      <c r="B53" s="184"/>
      <c r="C53" s="185"/>
      <c r="D53" s="185"/>
      <c r="E53" s="185"/>
      <c r="F53" s="184"/>
      <c r="G53" s="184"/>
      <c r="H53" s="184"/>
      <c r="I53" s="184"/>
      <c r="J53" s="184"/>
    </row>
    <row r="54" spans="2:10">
      <c r="B54" s="184"/>
      <c r="C54" s="185"/>
      <c r="D54" s="185"/>
      <c r="E54" s="185"/>
      <c r="F54" s="184"/>
      <c r="G54" s="184"/>
      <c r="H54" s="184"/>
      <c r="I54" s="184"/>
      <c r="J54" s="184"/>
    </row>
    <row r="55" spans="2:10">
      <c r="B55" s="184"/>
      <c r="C55" s="185"/>
      <c r="D55" s="185"/>
      <c r="E55" s="185"/>
      <c r="F55" s="184"/>
      <c r="G55" s="184"/>
      <c r="H55" s="184"/>
      <c r="I55" s="184"/>
      <c r="J55" s="184"/>
    </row>
    <row r="56" spans="2:10">
      <c r="B56" s="184"/>
      <c r="C56" s="185"/>
      <c r="D56" s="185"/>
      <c r="E56" s="185"/>
      <c r="F56" s="184"/>
      <c r="G56" s="184"/>
      <c r="H56" s="184"/>
      <c r="I56" s="184"/>
      <c r="J56" s="184"/>
    </row>
    <row r="57" spans="2:10">
      <c r="B57" s="184"/>
      <c r="C57" s="185"/>
      <c r="D57" s="185"/>
      <c r="E57" s="185"/>
      <c r="F57" s="184"/>
      <c r="G57" s="184"/>
      <c r="H57" s="184"/>
      <c r="I57" s="184"/>
      <c r="J57" s="184"/>
    </row>
  </sheetData>
  <mergeCells count="19">
    <mergeCell ref="F34:G34"/>
    <mergeCell ref="F30:G30"/>
    <mergeCell ref="F31:G31"/>
    <mergeCell ref="F33:G33"/>
    <mergeCell ref="C9:G9"/>
    <mergeCell ref="B10:H10"/>
    <mergeCell ref="C12:D12"/>
    <mergeCell ref="B17:B20"/>
    <mergeCell ref="C17:G17"/>
    <mergeCell ref="C19:C20"/>
    <mergeCell ref="D19:D20"/>
    <mergeCell ref="E19:E20"/>
    <mergeCell ref="F19:F20"/>
    <mergeCell ref="G19:G20"/>
    <mergeCell ref="G1:H1"/>
    <mergeCell ref="E2:H2"/>
    <mergeCell ref="E3:G3"/>
    <mergeCell ref="E4:G4"/>
    <mergeCell ref="C6:G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S37"/>
  <sheetViews>
    <sheetView topLeftCell="A15" workbookViewId="0">
      <selection activeCell="R25" sqref="R25"/>
    </sheetView>
  </sheetViews>
  <sheetFormatPr defaultColWidth="9.140625" defaultRowHeight="15"/>
  <cols>
    <col min="1" max="14" width="9.140625" style="1"/>
    <col min="15" max="15" width="18.42578125" style="1" customWidth="1"/>
    <col min="16" max="16384" width="9.140625" style="1"/>
  </cols>
  <sheetData>
    <row r="1" spans="1:15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1" t="s">
        <v>288</v>
      </c>
      <c r="O1" s="149"/>
    </row>
    <row r="2" spans="1:1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1" t="s">
        <v>287</v>
      </c>
      <c r="O2" s="149"/>
    </row>
    <row r="3" spans="1:15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1" t="s">
        <v>286</v>
      </c>
      <c r="O3" s="149"/>
    </row>
    <row r="4" spans="1:15">
      <c r="B4" s="149"/>
      <c r="C4" s="157" t="s">
        <v>285</v>
      </c>
      <c r="D4" s="157"/>
      <c r="E4" s="157"/>
      <c r="F4" s="157"/>
      <c r="G4" s="149"/>
      <c r="H4" s="149"/>
      <c r="I4" s="149"/>
      <c r="J4" s="149"/>
      <c r="K4" s="149"/>
      <c r="L4" s="149"/>
      <c r="M4" s="149"/>
      <c r="N4" s="151" t="s">
        <v>284</v>
      </c>
      <c r="O4" s="149"/>
    </row>
    <row r="5" spans="1:15">
      <c r="B5" s="149"/>
      <c r="C5" s="564" t="s">
        <v>283</v>
      </c>
      <c r="D5" s="564"/>
      <c r="E5" s="564"/>
      <c r="F5" s="564"/>
      <c r="G5" s="149"/>
      <c r="H5" s="149"/>
      <c r="I5" s="149"/>
      <c r="J5" s="149"/>
      <c r="K5" s="149"/>
      <c r="L5" s="149"/>
      <c r="M5" s="149"/>
      <c r="N5" s="151" t="s">
        <v>282</v>
      </c>
      <c r="O5" s="149"/>
    </row>
    <row r="7" spans="1:15">
      <c r="A7" s="565" t="s">
        <v>281</v>
      </c>
      <c r="B7" s="565"/>
      <c r="C7" s="565"/>
      <c r="D7" s="565"/>
      <c r="E7" s="565"/>
      <c r="F7" s="565"/>
      <c r="G7" s="565"/>
      <c r="H7" s="565"/>
      <c r="I7" s="149"/>
      <c r="J7" s="149"/>
      <c r="K7" s="149"/>
      <c r="L7" s="149"/>
      <c r="M7" s="149"/>
      <c r="N7" s="149"/>
      <c r="O7" s="149"/>
    </row>
    <row r="8" spans="1:15">
      <c r="B8" s="149"/>
      <c r="C8" s="564" t="s">
        <v>280</v>
      </c>
      <c r="D8" s="564"/>
      <c r="E8" s="564"/>
      <c r="F8" s="564"/>
      <c r="G8" s="149"/>
      <c r="H8" s="149"/>
      <c r="I8" s="149"/>
      <c r="J8" s="149"/>
      <c r="K8" s="149"/>
      <c r="L8" s="149"/>
      <c r="M8" s="149"/>
      <c r="N8" s="149"/>
      <c r="O8" s="149"/>
    </row>
    <row r="9" spans="1:15">
      <c r="B9" s="159"/>
      <c r="C9" s="566"/>
      <c r="D9" s="566"/>
      <c r="E9" s="566"/>
      <c r="F9" s="566"/>
      <c r="G9" s="159"/>
      <c r="H9" s="159"/>
      <c r="I9" s="159"/>
      <c r="J9" s="159"/>
      <c r="K9" s="159"/>
      <c r="L9" s="159"/>
      <c r="M9" s="159"/>
      <c r="N9" s="567" t="s">
        <v>279</v>
      </c>
      <c r="O9" s="567"/>
    </row>
    <row r="10" spans="1:15"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49"/>
    </row>
    <row r="11" spans="1:15">
      <c r="B11" s="566" t="s">
        <v>278</v>
      </c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159"/>
      <c r="O11" s="159"/>
    </row>
    <row r="12" spans="1:15"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565"/>
      <c r="O12" s="565"/>
    </row>
    <row r="13" spans="1:15">
      <c r="B13" s="149"/>
      <c r="C13" s="149"/>
      <c r="D13" s="149"/>
      <c r="E13" s="568">
        <v>44201</v>
      </c>
      <c r="F13" s="569"/>
      <c r="G13" s="149"/>
      <c r="H13" s="149"/>
      <c r="I13" s="149"/>
      <c r="J13" s="149"/>
      <c r="K13" s="149"/>
      <c r="L13" s="149"/>
      <c r="M13" s="149"/>
      <c r="N13" s="149"/>
      <c r="O13" s="149"/>
    </row>
    <row r="14" spans="1:15">
      <c r="B14" s="149"/>
      <c r="C14" s="149"/>
      <c r="D14" s="149"/>
      <c r="E14" s="170"/>
      <c r="F14" s="16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15">
      <c r="B15" s="149"/>
      <c r="C15" s="149"/>
      <c r="D15" s="149"/>
      <c r="E15" s="149"/>
      <c r="F15" s="149"/>
      <c r="G15" s="149"/>
      <c r="H15" s="149"/>
      <c r="I15" s="149"/>
      <c r="J15" s="149"/>
      <c r="K15" s="152"/>
      <c r="L15" s="149"/>
      <c r="M15" s="149"/>
      <c r="N15" s="149"/>
      <c r="O15" s="168" t="s">
        <v>277</v>
      </c>
    </row>
    <row r="16" spans="1:15">
      <c r="B16" s="167"/>
      <c r="C16" s="166"/>
      <c r="D16" s="166"/>
      <c r="E16" s="164"/>
      <c r="F16" s="556" t="s">
        <v>276</v>
      </c>
      <c r="G16" s="570"/>
      <c r="H16" s="557"/>
      <c r="I16" s="165" t="s">
        <v>275</v>
      </c>
      <c r="J16" s="164"/>
      <c r="K16" s="556" t="s">
        <v>274</v>
      </c>
      <c r="L16" s="557"/>
      <c r="M16" s="534"/>
      <c r="N16" s="547"/>
      <c r="O16" s="163" t="s">
        <v>273</v>
      </c>
    </row>
    <row r="17" spans="2:19">
      <c r="B17" s="162"/>
      <c r="C17" s="566" t="s">
        <v>272</v>
      </c>
      <c r="D17" s="566"/>
      <c r="E17" s="160"/>
      <c r="F17" s="561" t="s">
        <v>271</v>
      </c>
      <c r="G17" s="571"/>
      <c r="H17" s="562"/>
      <c r="I17" s="558" t="s">
        <v>270</v>
      </c>
      <c r="J17" s="559"/>
      <c r="K17" s="558" t="s">
        <v>264</v>
      </c>
      <c r="L17" s="559"/>
      <c r="M17" s="558" t="s">
        <v>269</v>
      </c>
      <c r="N17" s="560"/>
      <c r="O17" s="155" t="s">
        <v>268</v>
      </c>
      <c r="P17" s="149"/>
      <c r="Q17" s="159"/>
      <c r="R17" s="149"/>
      <c r="S17" s="149"/>
    </row>
    <row r="18" spans="2:19">
      <c r="B18" s="162"/>
      <c r="C18" s="149"/>
      <c r="D18" s="149"/>
      <c r="E18" s="160"/>
      <c r="F18" s="554" t="s">
        <v>267</v>
      </c>
      <c r="G18" s="556" t="s">
        <v>266</v>
      </c>
      <c r="H18" s="557"/>
      <c r="I18" s="558" t="s">
        <v>263</v>
      </c>
      <c r="J18" s="559"/>
      <c r="K18" s="161" t="s">
        <v>265</v>
      </c>
      <c r="L18" s="160"/>
      <c r="M18" s="558" t="s">
        <v>264</v>
      </c>
      <c r="N18" s="560"/>
      <c r="O18" s="155" t="s">
        <v>263</v>
      </c>
      <c r="P18" s="149"/>
      <c r="Q18" s="149"/>
      <c r="R18" s="159"/>
      <c r="S18" s="159"/>
    </row>
    <row r="19" spans="2:19">
      <c r="B19" s="158"/>
      <c r="C19" s="157"/>
      <c r="D19" s="157"/>
      <c r="E19" s="156"/>
      <c r="F19" s="555"/>
      <c r="G19" s="561" t="s">
        <v>262</v>
      </c>
      <c r="H19" s="562"/>
      <c r="I19" s="561" t="s">
        <v>261</v>
      </c>
      <c r="J19" s="562"/>
      <c r="K19" s="561" t="s">
        <v>261</v>
      </c>
      <c r="L19" s="562"/>
      <c r="M19" s="536"/>
      <c r="N19" s="563"/>
      <c r="O19" s="155" t="s">
        <v>261</v>
      </c>
      <c r="P19" s="149"/>
      <c r="Q19" s="149"/>
      <c r="R19" s="149"/>
      <c r="S19" s="149"/>
    </row>
    <row r="20" spans="2:19">
      <c r="B20" s="548" t="s">
        <v>260</v>
      </c>
      <c r="C20" s="549"/>
      <c r="D20" s="549"/>
      <c r="E20" s="550"/>
      <c r="F20" s="525" t="s">
        <v>252</v>
      </c>
      <c r="G20" s="534" t="s">
        <v>252</v>
      </c>
      <c r="H20" s="535"/>
      <c r="I20" s="534" t="s">
        <v>252</v>
      </c>
      <c r="J20" s="535"/>
      <c r="K20" s="534" t="s">
        <v>252</v>
      </c>
      <c r="L20" s="535"/>
      <c r="M20" s="534" t="s">
        <v>252</v>
      </c>
      <c r="N20" s="535"/>
      <c r="O20" s="525"/>
      <c r="P20" s="149"/>
      <c r="Q20" s="149"/>
      <c r="R20" s="149"/>
      <c r="S20" s="149"/>
    </row>
    <row r="21" spans="2:19">
      <c r="B21" s="551"/>
      <c r="C21" s="552"/>
      <c r="D21" s="552"/>
      <c r="E21" s="553"/>
      <c r="F21" s="533"/>
      <c r="G21" s="536"/>
      <c r="H21" s="537"/>
      <c r="I21" s="536"/>
      <c r="J21" s="537"/>
      <c r="K21" s="536"/>
      <c r="L21" s="537"/>
      <c r="M21" s="536"/>
      <c r="N21" s="537"/>
      <c r="O21" s="533"/>
      <c r="P21" s="149"/>
      <c r="Q21" s="149"/>
      <c r="R21" s="149"/>
      <c r="S21" s="149"/>
    </row>
    <row r="22" spans="2:19" ht="27.75" customHeight="1">
      <c r="B22" s="538" t="s">
        <v>259</v>
      </c>
      <c r="C22" s="539"/>
      <c r="D22" s="539"/>
      <c r="E22" s="540"/>
      <c r="F22" s="153">
        <v>40200</v>
      </c>
      <c r="G22" s="534">
        <v>40200</v>
      </c>
      <c r="H22" s="535"/>
      <c r="I22" s="534">
        <f>9570+1700+2700+500+600+645</f>
        <v>15715</v>
      </c>
      <c r="J22" s="535"/>
      <c r="K22" s="534">
        <f>14397.7+1317.3</f>
        <v>15715</v>
      </c>
      <c r="L22" s="535"/>
      <c r="M22" s="534">
        <f>14397.7+1317.3</f>
        <v>15715</v>
      </c>
      <c r="N22" s="535"/>
      <c r="O22" s="153">
        <f>SUM(I22-K22)</f>
        <v>0</v>
      </c>
      <c r="P22" s="149"/>
      <c r="Q22" s="149"/>
      <c r="R22" s="149"/>
      <c r="S22" s="149"/>
    </row>
    <row r="23" spans="2:19" ht="26.25" customHeight="1">
      <c r="B23" s="538" t="s">
        <v>258</v>
      </c>
      <c r="C23" s="539"/>
      <c r="D23" s="539"/>
      <c r="E23" s="540"/>
      <c r="F23" s="154">
        <v>300</v>
      </c>
      <c r="G23" s="543">
        <v>300</v>
      </c>
      <c r="H23" s="544"/>
      <c r="I23" s="543">
        <f>144+156</f>
        <v>300</v>
      </c>
      <c r="J23" s="544"/>
      <c r="K23" s="543">
        <v>300</v>
      </c>
      <c r="L23" s="544"/>
      <c r="M23" s="543">
        <v>300</v>
      </c>
      <c r="N23" s="544"/>
      <c r="O23" s="154">
        <f>SUM(I23-K23)</f>
        <v>0</v>
      </c>
      <c r="P23" s="149"/>
      <c r="Q23" s="149"/>
      <c r="R23" s="149"/>
      <c r="S23" s="149"/>
    </row>
    <row r="24" spans="2:19" ht="30.75" customHeight="1">
      <c r="B24" s="545" t="s">
        <v>257</v>
      </c>
      <c r="C24" s="546"/>
      <c r="D24" s="546"/>
      <c r="E24" s="547"/>
      <c r="F24" s="153">
        <v>32300</v>
      </c>
      <c r="G24" s="534">
        <v>32300</v>
      </c>
      <c r="H24" s="535"/>
      <c r="I24" s="534">
        <f>10868+3200+2000+1100+3149.63+4.26+38</f>
        <v>20359.89</v>
      </c>
      <c r="J24" s="535"/>
      <c r="K24" s="534">
        <f>10868+3200+2000+1100+3149.63+4.26+38</f>
        <v>20359.89</v>
      </c>
      <c r="L24" s="535"/>
      <c r="M24" s="534">
        <f>10868+3200+2000+1100+3149.63+4.26+38</f>
        <v>20359.89</v>
      </c>
      <c r="N24" s="535"/>
      <c r="O24" s="153">
        <f>SUM(I24-K24)</f>
        <v>0</v>
      </c>
      <c r="P24" s="149"/>
      <c r="Q24" s="149"/>
      <c r="R24" s="149"/>
      <c r="S24" s="149"/>
    </row>
    <row r="25" spans="2:19" ht="28.5" customHeight="1">
      <c r="B25" s="538" t="s">
        <v>256</v>
      </c>
      <c r="C25" s="539"/>
      <c r="D25" s="539"/>
      <c r="E25" s="540"/>
      <c r="F25" s="153"/>
      <c r="G25" s="541"/>
      <c r="H25" s="542"/>
      <c r="I25" s="541"/>
      <c r="J25" s="542"/>
      <c r="K25" s="541"/>
      <c r="L25" s="542"/>
      <c r="M25" s="541"/>
      <c r="N25" s="542"/>
      <c r="O25" s="153">
        <v>0</v>
      </c>
      <c r="P25" s="149"/>
      <c r="Q25" s="149"/>
      <c r="R25" s="149"/>
      <c r="S25" s="149"/>
    </row>
    <row r="26" spans="2:19" ht="27.75" customHeight="1">
      <c r="B26" s="538" t="s">
        <v>255</v>
      </c>
      <c r="C26" s="539"/>
      <c r="D26" s="539"/>
      <c r="E26" s="540"/>
      <c r="F26" s="153"/>
      <c r="G26" s="541"/>
      <c r="H26" s="542"/>
      <c r="I26" s="541"/>
      <c r="J26" s="542"/>
      <c r="K26" s="541"/>
      <c r="L26" s="542"/>
      <c r="M26" s="541"/>
      <c r="N26" s="542"/>
      <c r="O26" s="153">
        <v>0</v>
      </c>
      <c r="P26" s="149"/>
      <c r="Q26" s="149"/>
      <c r="R26" s="149"/>
      <c r="S26" s="149"/>
    </row>
    <row r="27" spans="2:19">
      <c r="B27" s="527" t="s">
        <v>254</v>
      </c>
      <c r="C27" s="528"/>
      <c r="D27" s="528"/>
      <c r="E27" s="529"/>
      <c r="F27" s="525">
        <v>72800</v>
      </c>
      <c r="G27" s="534">
        <f>SUM(G22:H24)</f>
        <v>72800</v>
      </c>
      <c r="H27" s="535"/>
      <c r="I27" s="534">
        <f>SUM(I22:J25)</f>
        <v>36374.89</v>
      </c>
      <c r="J27" s="535"/>
      <c r="K27" s="534">
        <f>SUM(K22:L24)</f>
        <v>36374.89</v>
      </c>
      <c r="L27" s="535"/>
      <c r="M27" s="534">
        <f>SUM(M22:N24)</f>
        <v>36374.89</v>
      </c>
      <c r="N27" s="535"/>
      <c r="O27" s="525" t="s">
        <v>252</v>
      </c>
      <c r="P27" s="149"/>
      <c r="Q27" s="149"/>
      <c r="R27" s="149"/>
      <c r="S27" s="149"/>
    </row>
    <row r="28" spans="2:19">
      <c r="B28" s="530"/>
      <c r="C28" s="531"/>
      <c r="D28" s="531"/>
      <c r="E28" s="532"/>
      <c r="F28" s="526"/>
      <c r="G28" s="536"/>
      <c r="H28" s="537"/>
      <c r="I28" s="536"/>
      <c r="J28" s="537"/>
      <c r="K28" s="536"/>
      <c r="L28" s="537"/>
      <c r="M28" s="536"/>
      <c r="N28" s="537"/>
      <c r="O28" s="526"/>
      <c r="P28" s="149"/>
      <c r="Q28" s="149"/>
      <c r="R28" s="149"/>
      <c r="S28" s="149"/>
    </row>
    <row r="29" spans="2:19">
      <c r="B29" s="527" t="s">
        <v>253</v>
      </c>
      <c r="C29" s="528"/>
      <c r="D29" s="528"/>
      <c r="E29" s="529"/>
      <c r="F29" s="525" t="s">
        <v>252</v>
      </c>
      <c r="G29" s="534" t="s">
        <v>252</v>
      </c>
      <c r="H29" s="535"/>
      <c r="I29" s="534" t="s">
        <v>252</v>
      </c>
      <c r="J29" s="535"/>
      <c r="K29" s="534" t="s">
        <v>252</v>
      </c>
      <c r="L29" s="535"/>
      <c r="M29" s="534" t="s">
        <v>252</v>
      </c>
      <c r="N29" s="535"/>
      <c r="O29" s="525">
        <f>SUM(O22:O24)</f>
        <v>0</v>
      </c>
      <c r="P29" s="149"/>
      <c r="Q29" s="149"/>
      <c r="R29" s="149"/>
      <c r="S29" s="149"/>
    </row>
    <row r="30" spans="2:19">
      <c r="B30" s="530"/>
      <c r="C30" s="531"/>
      <c r="D30" s="531"/>
      <c r="E30" s="532"/>
      <c r="F30" s="533"/>
      <c r="G30" s="536"/>
      <c r="H30" s="537"/>
      <c r="I30" s="536"/>
      <c r="J30" s="537"/>
      <c r="K30" s="536"/>
      <c r="L30" s="537"/>
      <c r="M30" s="536"/>
      <c r="N30" s="537"/>
      <c r="O30" s="533"/>
      <c r="P30" s="149"/>
      <c r="Q30" s="149"/>
      <c r="R30" s="149"/>
      <c r="S30" s="149"/>
    </row>
    <row r="32" spans="2:19">
      <c r="B32" s="523" t="s">
        <v>251</v>
      </c>
      <c r="C32" s="523"/>
      <c r="D32" s="523"/>
      <c r="E32" s="149"/>
      <c r="F32" s="149"/>
      <c r="G32" s="149"/>
      <c r="H32" s="149"/>
      <c r="I32" s="524"/>
      <c r="J32" s="524"/>
      <c r="K32" s="149"/>
      <c r="L32" s="524" t="s">
        <v>6</v>
      </c>
      <c r="M32" s="524"/>
      <c r="N32" s="524"/>
      <c r="O32" s="524"/>
      <c r="P32" s="149"/>
      <c r="Q32" s="149"/>
      <c r="R32" s="149"/>
      <c r="S32" s="149"/>
    </row>
    <row r="33" spans="2:15">
      <c r="B33" s="149"/>
      <c r="C33" s="149"/>
      <c r="D33" s="149"/>
      <c r="E33" s="149"/>
      <c r="F33" s="149"/>
      <c r="G33" s="149"/>
      <c r="H33" s="149"/>
      <c r="I33" s="522" t="s">
        <v>1</v>
      </c>
      <c r="J33" s="522"/>
      <c r="K33" s="149"/>
      <c r="L33" s="522" t="s">
        <v>0</v>
      </c>
      <c r="M33" s="522"/>
      <c r="N33" s="522"/>
      <c r="O33" s="522"/>
    </row>
    <row r="34" spans="2:15">
      <c r="B34" s="149"/>
      <c r="C34" s="149"/>
      <c r="D34" s="149"/>
      <c r="E34" s="149"/>
      <c r="F34" s="149"/>
      <c r="G34" s="149"/>
      <c r="H34" s="152"/>
      <c r="I34" s="152"/>
      <c r="J34" s="152"/>
      <c r="K34" s="152"/>
      <c r="L34" s="152"/>
      <c r="M34" s="152"/>
      <c r="N34" s="152"/>
      <c r="O34" s="152"/>
    </row>
    <row r="35" spans="2:15">
      <c r="B35" s="523" t="s">
        <v>250</v>
      </c>
      <c r="C35" s="523"/>
      <c r="D35" s="523"/>
      <c r="E35" s="523"/>
      <c r="F35" s="149"/>
      <c r="G35" s="149"/>
      <c r="H35" s="149"/>
      <c r="I35" s="524"/>
      <c r="J35" s="524"/>
      <c r="K35" s="149"/>
      <c r="L35" s="524" t="s">
        <v>249</v>
      </c>
      <c r="M35" s="524"/>
      <c r="N35" s="524"/>
      <c r="O35" s="524"/>
    </row>
    <row r="36" spans="2:15">
      <c r="B36" s="149"/>
      <c r="C36" s="149"/>
      <c r="D36" s="149"/>
      <c r="E36" s="149"/>
      <c r="F36" s="149"/>
      <c r="G36" s="149"/>
      <c r="H36" s="151" t="s">
        <v>248</v>
      </c>
      <c r="I36" s="522" t="s">
        <v>1</v>
      </c>
      <c r="J36" s="522"/>
      <c r="K36" s="149"/>
      <c r="L36" s="522" t="s">
        <v>0</v>
      </c>
      <c r="M36" s="522"/>
      <c r="N36" s="522"/>
      <c r="O36" s="522"/>
    </row>
    <row r="37" spans="2:15">
      <c r="B37" s="149"/>
      <c r="C37" s="149"/>
      <c r="D37" s="149"/>
      <c r="E37" s="149"/>
      <c r="F37" s="149"/>
      <c r="G37" s="149"/>
      <c r="H37" s="149"/>
      <c r="I37" s="150"/>
      <c r="J37" s="149"/>
      <c r="K37" s="149"/>
      <c r="L37" s="149"/>
      <c r="M37" s="149"/>
      <c r="N37" s="149"/>
      <c r="O37" s="149"/>
    </row>
  </sheetData>
  <mergeCells count="80">
    <mergeCell ref="I17:J17"/>
    <mergeCell ref="K17:L17"/>
    <mergeCell ref="M17:N17"/>
    <mergeCell ref="C5:F5"/>
    <mergeCell ref="A7:H7"/>
    <mergeCell ref="C8:F8"/>
    <mergeCell ref="C9:F9"/>
    <mergeCell ref="N9:O9"/>
    <mergeCell ref="B11:M11"/>
    <mergeCell ref="N12:O12"/>
    <mergeCell ref="E13:F13"/>
    <mergeCell ref="F16:H16"/>
    <mergeCell ref="K16:L16"/>
    <mergeCell ref="M16:N16"/>
    <mergeCell ref="C17:D17"/>
    <mergeCell ref="F17:H17"/>
    <mergeCell ref="F18:F19"/>
    <mergeCell ref="G18:H18"/>
    <mergeCell ref="I18:J18"/>
    <mergeCell ref="M18:N18"/>
    <mergeCell ref="G19:H19"/>
    <mergeCell ref="I19:J19"/>
    <mergeCell ref="K19:L19"/>
    <mergeCell ref="M19:N19"/>
    <mergeCell ref="O20:O21"/>
    <mergeCell ref="B22:E22"/>
    <mergeCell ref="G22:H22"/>
    <mergeCell ref="I22:J22"/>
    <mergeCell ref="K22:L22"/>
    <mergeCell ref="M22:N22"/>
    <mergeCell ref="B20:E21"/>
    <mergeCell ref="F20:F21"/>
    <mergeCell ref="G20:H21"/>
    <mergeCell ref="I20:J21"/>
    <mergeCell ref="K20:L21"/>
    <mergeCell ref="M20:N21"/>
    <mergeCell ref="B24:E24"/>
    <mergeCell ref="G24:H24"/>
    <mergeCell ref="I24:J24"/>
    <mergeCell ref="K24:L24"/>
    <mergeCell ref="M24:N24"/>
    <mergeCell ref="B23:E23"/>
    <mergeCell ref="G23:H23"/>
    <mergeCell ref="I23:J23"/>
    <mergeCell ref="K23:L23"/>
    <mergeCell ref="M23:N23"/>
    <mergeCell ref="B26:E26"/>
    <mergeCell ref="G26:H26"/>
    <mergeCell ref="I26:J26"/>
    <mergeCell ref="K26:L26"/>
    <mergeCell ref="M26:N26"/>
    <mergeCell ref="B25:E25"/>
    <mergeCell ref="G25:H25"/>
    <mergeCell ref="I25:J25"/>
    <mergeCell ref="K25:L25"/>
    <mergeCell ref="M25:N25"/>
    <mergeCell ref="O27:O28"/>
    <mergeCell ref="B29:E30"/>
    <mergeCell ref="F29:F30"/>
    <mergeCell ref="G29:H30"/>
    <mergeCell ref="I29:J30"/>
    <mergeCell ref="K29:L30"/>
    <mergeCell ref="M29:N30"/>
    <mergeCell ref="O29:O30"/>
    <mergeCell ref="B27:E28"/>
    <mergeCell ref="F27:F28"/>
    <mergeCell ref="G27:H28"/>
    <mergeCell ref="I27:J28"/>
    <mergeCell ref="K27:L28"/>
    <mergeCell ref="M27:N28"/>
    <mergeCell ref="I36:J36"/>
    <mergeCell ref="L36:O36"/>
    <mergeCell ref="B32:D32"/>
    <mergeCell ref="I32:J32"/>
    <mergeCell ref="L32:O32"/>
    <mergeCell ref="I33:J33"/>
    <mergeCell ref="L33:O33"/>
    <mergeCell ref="B35:E35"/>
    <mergeCell ref="I35:J35"/>
    <mergeCell ref="L35:O35"/>
  </mergeCells>
  <pageMargins left="0.7" right="0.7" top="0.75" bottom="0.75" header="0.3" footer="0.3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I35"/>
  <sheetViews>
    <sheetView workbookViewId="0">
      <selection activeCell="M26" sqref="M26"/>
    </sheetView>
  </sheetViews>
  <sheetFormatPr defaultColWidth="9.140625" defaultRowHeight="15"/>
  <cols>
    <col min="1" max="1" width="6.42578125" style="236" customWidth="1"/>
    <col min="2" max="2" width="13.7109375" style="236" customWidth="1"/>
    <col min="3" max="3" width="11.5703125" style="236" customWidth="1"/>
    <col min="4" max="4" width="9.140625" style="236" customWidth="1"/>
    <col min="5" max="5" width="7.140625" style="236" customWidth="1"/>
    <col min="6" max="6" width="13.7109375" style="236" customWidth="1"/>
    <col min="7" max="7" width="10" style="236" customWidth="1"/>
    <col min="8" max="8" width="13.5703125" style="236" customWidth="1"/>
    <col min="9" max="9" width="9.140625" style="236" customWidth="1"/>
    <col min="10" max="16384" width="9.140625" style="235"/>
  </cols>
  <sheetData>
    <row r="2" spans="1:8">
      <c r="A2" s="573" t="s">
        <v>285</v>
      </c>
      <c r="B2" s="573"/>
      <c r="C2" s="573"/>
      <c r="D2" s="573"/>
      <c r="E2" s="573"/>
      <c r="F2" s="573"/>
      <c r="G2" s="573"/>
      <c r="H2" s="573"/>
    </row>
    <row r="3" spans="1:8">
      <c r="A3" s="579" t="s">
        <v>283</v>
      </c>
      <c r="B3" s="579"/>
      <c r="C3" s="579"/>
      <c r="D3" s="579"/>
      <c r="E3" s="579"/>
      <c r="F3" s="579"/>
      <c r="G3" s="579"/>
      <c r="H3" s="579"/>
    </row>
    <row r="6" spans="1:8">
      <c r="A6" s="575" t="s">
        <v>362</v>
      </c>
      <c r="B6" s="575"/>
      <c r="C6" s="575"/>
      <c r="D6" s="575"/>
      <c r="E6" s="575"/>
      <c r="F6" s="575"/>
      <c r="G6" s="575"/>
      <c r="H6" s="575"/>
    </row>
    <row r="9" spans="1:8" ht="15" customHeight="1">
      <c r="A9" s="574" t="s">
        <v>505</v>
      </c>
      <c r="B9" s="574"/>
      <c r="C9" s="574"/>
      <c r="D9" s="574"/>
      <c r="E9" s="574"/>
      <c r="F9" s="574"/>
      <c r="G9" s="574"/>
      <c r="H9" s="574"/>
    </row>
    <row r="10" spans="1:8">
      <c r="D10" s="240"/>
    </row>
    <row r="11" spans="1:8">
      <c r="C11" s="575" t="s">
        <v>361</v>
      </c>
      <c r="D11" s="575"/>
      <c r="E11" s="575"/>
      <c r="F11" s="575"/>
    </row>
    <row r="12" spans="1:8">
      <c r="B12" s="577" t="s">
        <v>360</v>
      </c>
      <c r="C12" s="577"/>
      <c r="D12" s="577"/>
      <c r="E12" s="577"/>
      <c r="F12" s="577"/>
      <c r="G12" s="577"/>
    </row>
    <row r="14" spans="1:8" ht="15" customHeight="1">
      <c r="A14" s="578" t="s">
        <v>359</v>
      </c>
      <c r="B14" s="578"/>
      <c r="C14" s="251" t="s">
        <v>358</v>
      </c>
      <c r="D14" s="250"/>
      <c r="E14" s="250"/>
      <c r="F14" s="250"/>
      <c r="G14" s="250"/>
      <c r="H14" s="250"/>
    </row>
    <row r="15" spans="1:8">
      <c r="A15" s="576" t="s">
        <v>504</v>
      </c>
      <c r="B15" s="576"/>
      <c r="C15" s="576"/>
      <c r="D15" s="576"/>
      <c r="E15" s="576"/>
      <c r="F15" s="576"/>
      <c r="G15" s="576"/>
      <c r="H15" s="576"/>
    </row>
    <row r="16" spans="1:8" ht="28.5" customHeight="1">
      <c r="A16" s="249" t="s">
        <v>357</v>
      </c>
      <c r="B16" s="249" t="s">
        <v>356</v>
      </c>
      <c r="C16" s="581" t="s">
        <v>355</v>
      </c>
      <c r="D16" s="582"/>
      <c r="E16" s="583"/>
      <c r="F16" s="249" t="s">
        <v>354</v>
      </c>
      <c r="G16" s="248" t="s">
        <v>353</v>
      </c>
      <c r="H16" s="248" t="s">
        <v>352</v>
      </c>
    </row>
    <row r="17" spans="1:8">
      <c r="A17" s="244">
        <v>1</v>
      </c>
      <c r="B17" s="422" t="s">
        <v>212</v>
      </c>
      <c r="C17" s="572" t="s">
        <v>503</v>
      </c>
      <c r="D17" s="572"/>
      <c r="E17" s="572"/>
      <c r="F17" s="247" t="s">
        <v>215</v>
      </c>
      <c r="G17" s="246" t="s">
        <v>215</v>
      </c>
      <c r="H17" s="245">
        <v>18450.55</v>
      </c>
    </row>
    <row r="18" spans="1:8">
      <c r="A18" s="244">
        <v>2</v>
      </c>
      <c r="B18" s="422" t="s">
        <v>212</v>
      </c>
      <c r="C18" s="572" t="s">
        <v>502</v>
      </c>
      <c r="D18" s="572"/>
      <c r="E18" s="572"/>
      <c r="F18" s="247" t="s">
        <v>215</v>
      </c>
      <c r="G18" s="246" t="s">
        <v>215</v>
      </c>
      <c r="H18" s="245">
        <v>47077.32</v>
      </c>
    </row>
    <row r="19" spans="1:8">
      <c r="A19" s="244">
        <v>3</v>
      </c>
      <c r="B19" s="422" t="s">
        <v>212</v>
      </c>
      <c r="C19" s="572" t="s">
        <v>501</v>
      </c>
      <c r="D19" s="572"/>
      <c r="E19" s="572"/>
      <c r="F19" s="247" t="s">
        <v>215</v>
      </c>
      <c r="G19" s="246" t="s">
        <v>215</v>
      </c>
      <c r="H19" s="245">
        <v>719.69</v>
      </c>
    </row>
    <row r="20" spans="1:8">
      <c r="A20" s="244"/>
      <c r="B20" s="422"/>
      <c r="C20" s="584" t="s">
        <v>347</v>
      </c>
      <c r="D20" s="584"/>
      <c r="E20" s="584"/>
      <c r="F20" s="243" t="s">
        <v>215</v>
      </c>
      <c r="G20" s="242" t="s">
        <v>215</v>
      </c>
      <c r="H20" s="241">
        <f>0+H17+H18</f>
        <v>65527.869999999995</v>
      </c>
    </row>
    <row r="21" spans="1:8">
      <c r="A21" s="244">
        <v>4</v>
      </c>
      <c r="B21" s="422" t="s">
        <v>310</v>
      </c>
      <c r="C21" s="572" t="s">
        <v>348</v>
      </c>
      <c r="D21" s="572"/>
      <c r="E21" s="572"/>
      <c r="F21" s="247" t="s">
        <v>215</v>
      </c>
      <c r="G21" s="246" t="s">
        <v>215</v>
      </c>
      <c r="H21" s="245">
        <v>3021.25</v>
      </c>
    </row>
    <row r="22" spans="1:8">
      <c r="A22" s="244">
        <v>5</v>
      </c>
      <c r="B22" s="422" t="s">
        <v>310</v>
      </c>
      <c r="C22" s="572" t="s">
        <v>503</v>
      </c>
      <c r="D22" s="572"/>
      <c r="E22" s="572"/>
      <c r="F22" s="247" t="s">
        <v>215</v>
      </c>
      <c r="G22" s="246" t="s">
        <v>215</v>
      </c>
      <c r="H22" s="245">
        <v>5578.38</v>
      </c>
    </row>
    <row r="23" spans="1:8">
      <c r="A23" s="244">
        <v>6</v>
      </c>
      <c r="B23" s="422" t="s">
        <v>310</v>
      </c>
      <c r="C23" s="572" t="s">
        <v>502</v>
      </c>
      <c r="D23" s="572"/>
      <c r="E23" s="572"/>
      <c r="F23" s="247" t="s">
        <v>215</v>
      </c>
      <c r="G23" s="246" t="s">
        <v>215</v>
      </c>
      <c r="H23" s="245">
        <v>23284.61</v>
      </c>
    </row>
    <row r="24" spans="1:8">
      <c r="A24" s="244">
        <v>7</v>
      </c>
      <c r="B24" s="422" t="s">
        <v>310</v>
      </c>
      <c r="C24" s="572" t="s">
        <v>501</v>
      </c>
      <c r="D24" s="572"/>
      <c r="E24" s="572"/>
      <c r="F24" s="247" t="s">
        <v>215</v>
      </c>
      <c r="G24" s="246" t="s">
        <v>215</v>
      </c>
      <c r="H24" s="245">
        <v>337.66</v>
      </c>
    </row>
    <row r="25" spans="1:8">
      <c r="A25" s="244"/>
      <c r="B25" s="422"/>
      <c r="C25" s="584" t="s">
        <v>347</v>
      </c>
      <c r="D25" s="584"/>
      <c r="E25" s="584"/>
      <c r="F25" s="243" t="s">
        <v>215</v>
      </c>
      <c r="G25" s="242" t="s">
        <v>215</v>
      </c>
      <c r="H25" s="241">
        <f>0+H21+H22+H23</f>
        <v>31884.240000000002</v>
      </c>
    </row>
    <row r="26" spans="1:8">
      <c r="A26" s="240"/>
      <c r="B26" s="423"/>
      <c r="C26" s="578"/>
      <c r="D26" s="578"/>
      <c r="E26" s="578"/>
      <c r="F26" s="239"/>
      <c r="G26" s="238"/>
      <c r="H26" s="237"/>
    </row>
    <row r="27" spans="1:8">
      <c r="A27" s="240"/>
      <c r="B27" s="423"/>
      <c r="C27" s="423"/>
      <c r="D27" s="423"/>
      <c r="E27" s="423"/>
      <c r="F27" s="239"/>
      <c r="G27" s="238"/>
      <c r="H27" s="237"/>
    </row>
    <row r="30" spans="1:8">
      <c r="A30" s="578" t="s">
        <v>7</v>
      </c>
      <c r="B30" s="578"/>
      <c r="C30" s="578"/>
      <c r="D30" s="578"/>
      <c r="E30" s="585" t="s">
        <v>6</v>
      </c>
      <c r="F30" s="585"/>
      <c r="G30" s="585"/>
      <c r="H30" s="585"/>
    </row>
    <row r="31" spans="1:8">
      <c r="E31" s="580" t="s">
        <v>345</v>
      </c>
      <c r="F31" s="580"/>
      <c r="G31" s="580"/>
      <c r="H31" s="580"/>
    </row>
    <row r="34" spans="1:8">
      <c r="A34" s="578" t="s">
        <v>4</v>
      </c>
      <c r="B34" s="578"/>
      <c r="C34" s="578"/>
      <c r="D34" s="578"/>
      <c r="E34" s="585" t="s">
        <v>3</v>
      </c>
      <c r="F34" s="585"/>
      <c r="G34" s="585"/>
      <c r="H34" s="585"/>
    </row>
    <row r="35" spans="1:8">
      <c r="E35" s="580" t="s">
        <v>345</v>
      </c>
      <c r="F35" s="580"/>
      <c r="G35" s="580"/>
      <c r="H35" s="580"/>
    </row>
  </sheetData>
  <sheetProtection formatCells="0" formatColumns="0" formatRows="0" insertColumns="0" insertRows="0" insertHyperlinks="0" deleteColumns="0" deleteRows="0" sort="0" autoFilter="0" pivotTables="0"/>
  <mergeCells count="25">
    <mergeCell ref="E35:H35"/>
    <mergeCell ref="A30:D30"/>
    <mergeCell ref="A34:D34"/>
    <mergeCell ref="C16:E16"/>
    <mergeCell ref="C19:E19"/>
    <mergeCell ref="C20:E20"/>
    <mergeCell ref="C21:E21"/>
    <mergeCell ref="C22:E22"/>
    <mergeCell ref="C25:E25"/>
    <mergeCell ref="C26:E26"/>
    <mergeCell ref="E30:H30"/>
    <mergeCell ref="E31:H31"/>
    <mergeCell ref="E34:H34"/>
    <mergeCell ref="C23:E23"/>
    <mergeCell ref="C24:E24"/>
    <mergeCell ref="C17:E17"/>
    <mergeCell ref="C18:E18"/>
    <mergeCell ref="A2:H2"/>
    <mergeCell ref="A9:H9"/>
    <mergeCell ref="C11:F11"/>
    <mergeCell ref="A15:H15"/>
    <mergeCell ref="B12:G12"/>
    <mergeCell ref="A14:B14"/>
    <mergeCell ref="A6:H6"/>
    <mergeCell ref="A3:H3"/>
  </mergeCells>
  <pageMargins left="0.70866141732282995" right="0.51181102362205" top="0.74803149606299002" bottom="0.74803149606299002" header="0.31496062992126" footer="0.31496062992126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I56"/>
  <sheetViews>
    <sheetView workbookViewId="0">
      <selection activeCell="V32" sqref="V32"/>
    </sheetView>
  </sheetViews>
  <sheetFormatPr defaultColWidth="9.140625" defaultRowHeight="15"/>
  <cols>
    <col min="1" max="1" width="6.42578125" style="236" customWidth="1"/>
    <col min="2" max="2" width="13.7109375" style="236" customWidth="1"/>
    <col min="3" max="3" width="11.5703125" style="236" customWidth="1"/>
    <col min="4" max="4" width="9.140625" style="236" customWidth="1"/>
    <col min="5" max="5" width="7.140625" style="236" customWidth="1"/>
    <col min="6" max="6" width="13.7109375" style="236" customWidth="1"/>
    <col min="7" max="7" width="10" style="236" customWidth="1"/>
    <col min="8" max="8" width="13.5703125" style="236" customWidth="1"/>
    <col min="9" max="9" width="9.140625" style="236" customWidth="1"/>
    <col min="10" max="16384" width="9.140625" style="235"/>
  </cols>
  <sheetData>
    <row r="2" spans="1:8">
      <c r="A2" s="573" t="s">
        <v>285</v>
      </c>
      <c r="B2" s="573"/>
      <c r="C2" s="573"/>
      <c r="D2" s="573"/>
      <c r="E2" s="573"/>
      <c r="F2" s="573"/>
      <c r="G2" s="573"/>
      <c r="H2" s="573"/>
    </row>
    <row r="3" spans="1:8">
      <c r="A3" s="579" t="s">
        <v>283</v>
      </c>
      <c r="B3" s="579"/>
      <c r="C3" s="579"/>
      <c r="D3" s="579"/>
      <c r="E3" s="579"/>
      <c r="F3" s="579"/>
      <c r="G3" s="579"/>
      <c r="H3" s="579"/>
    </row>
    <row r="6" spans="1:8">
      <c r="A6" s="575" t="s">
        <v>362</v>
      </c>
      <c r="B6" s="575"/>
      <c r="C6" s="575"/>
      <c r="D6" s="575"/>
      <c r="E6" s="575"/>
      <c r="F6" s="575"/>
      <c r="G6" s="575"/>
      <c r="H6" s="575"/>
    </row>
    <row r="9" spans="1:8" ht="15" customHeight="1">
      <c r="A9" s="574" t="s">
        <v>505</v>
      </c>
      <c r="B9" s="574"/>
      <c r="C9" s="574"/>
      <c r="D9" s="574"/>
      <c r="E9" s="574"/>
      <c r="F9" s="574"/>
      <c r="G9" s="574"/>
      <c r="H9" s="574"/>
    </row>
    <row r="10" spans="1:8">
      <c r="D10" s="240"/>
    </row>
    <row r="11" spans="1:8">
      <c r="C11" s="575" t="s">
        <v>361</v>
      </c>
      <c r="D11" s="575"/>
      <c r="E11" s="575"/>
      <c r="F11" s="575"/>
    </row>
    <row r="12" spans="1:8">
      <c r="B12" s="577" t="s">
        <v>360</v>
      </c>
      <c r="C12" s="577"/>
      <c r="D12" s="577"/>
      <c r="E12" s="577"/>
      <c r="F12" s="577"/>
      <c r="G12" s="577"/>
    </row>
    <row r="14" spans="1:8" ht="15" customHeight="1">
      <c r="A14" s="578" t="s">
        <v>359</v>
      </c>
      <c r="B14" s="578"/>
      <c r="C14" s="251" t="s">
        <v>358</v>
      </c>
      <c r="D14" s="250"/>
      <c r="E14" s="250"/>
      <c r="F14" s="250"/>
      <c r="G14" s="250"/>
      <c r="H14" s="250"/>
    </row>
    <row r="15" spans="1:8">
      <c r="A15" s="576" t="s">
        <v>504</v>
      </c>
      <c r="B15" s="576"/>
      <c r="C15" s="576"/>
      <c r="D15" s="576"/>
      <c r="E15" s="576"/>
      <c r="F15" s="576"/>
      <c r="G15" s="576"/>
      <c r="H15" s="576"/>
    </row>
    <row r="16" spans="1:8" ht="28.5" customHeight="1">
      <c r="A16" s="249" t="s">
        <v>357</v>
      </c>
      <c r="B16" s="249" t="s">
        <v>356</v>
      </c>
      <c r="C16" s="581" t="s">
        <v>355</v>
      </c>
      <c r="D16" s="582"/>
      <c r="E16" s="583"/>
      <c r="F16" s="249" t="s">
        <v>354</v>
      </c>
      <c r="G16" s="248" t="s">
        <v>353</v>
      </c>
      <c r="H16" s="248" t="s">
        <v>352</v>
      </c>
    </row>
    <row r="17" spans="1:8">
      <c r="A17" s="244">
        <v>1</v>
      </c>
      <c r="B17" s="422" t="s">
        <v>212</v>
      </c>
      <c r="C17" s="572" t="s">
        <v>502</v>
      </c>
      <c r="D17" s="572"/>
      <c r="E17" s="572"/>
      <c r="F17" s="247" t="s">
        <v>351</v>
      </c>
      <c r="G17" s="246">
        <v>1</v>
      </c>
      <c r="H17" s="245">
        <v>2664.06</v>
      </c>
    </row>
    <row r="18" spans="1:8">
      <c r="A18" s="244">
        <v>2</v>
      </c>
      <c r="B18" s="422" t="s">
        <v>212</v>
      </c>
      <c r="C18" s="572" t="s">
        <v>501</v>
      </c>
      <c r="D18" s="572"/>
      <c r="E18" s="572"/>
      <c r="F18" s="247" t="s">
        <v>351</v>
      </c>
      <c r="G18" s="246">
        <v>1</v>
      </c>
      <c r="H18" s="245">
        <v>38.64</v>
      </c>
    </row>
    <row r="19" spans="1:8">
      <c r="A19" s="244"/>
      <c r="B19" s="422"/>
      <c r="C19" s="584" t="s">
        <v>347</v>
      </c>
      <c r="D19" s="584"/>
      <c r="E19" s="584"/>
      <c r="F19" s="243" t="s">
        <v>351</v>
      </c>
      <c r="G19" s="242">
        <v>1</v>
      </c>
      <c r="H19" s="241">
        <f>0+H17</f>
        <v>2664.06</v>
      </c>
    </row>
    <row r="20" spans="1:8">
      <c r="A20" s="244">
        <v>3</v>
      </c>
      <c r="B20" s="422" t="s">
        <v>212</v>
      </c>
      <c r="C20" s="572" t="s">
        <v>502</v>
      </c>
      <c r="D20" s="572"/>
      <c r="E20" s="572"/>
      <c r="F20" s="247" t="s">
        <v>350</v>
      </c>
      <c r="G20" s="246">
        <v>1</v>
      </c>
      <c r="H20" s="245">
        <v>3623.5</v>
      </c>
    </row>
    <row r="21" spans="1:8">
      <c r="A21" s="244">
        <v>4</v>
      </c>
      <c r="B21" s="422" t="s">
        <v>212</v>
      </c>
      <c r="C21" s="572" t="s">
        <v>501</v>
      </c>
      <c r="D21" s="572"/>
      <c r="E21" s="572"/>
      <c r="F21" s="247" t="s">
        <v>350</v>
      </c>
      <c r="G21" s="246">
        <v>1</v>
      </c>
      <c r="H21" s="245">
        <v>52.55</v>
      </c>
    </row>
    <row r="22" spans="1:8">
      <c r="A22" s="244"/>
      <c r="B22" s="422"/>
      <c r="C22" s="584" t="s">
        <v>347</v>
      </c>
      <c r="D22" s="584"/>
      <c r="E22" s="584"/>
      <c r="F22" s="243" t="s">
        <v>350</v>
      </c>
      <c r="G22" s="242">
        <v>1</v>
      </c>
      <c r="H22" s="241">
        <f>0+H20</f>
        <v>3623.5</v>
      </c>
    </row>
    <row r="23" spans="1:8">
      <c r="A23" s="244">
        <v>5</v>
      </c>
      <c r="B23" s="422" t="s">
        <v>212</v>
      </c>
      <c r="C23" s="572" t="s">
        <v>502</v>
      </c>
      <c r="D23" s="572"/>
      <c r="E23" s="572"/>
      <c r="F23" s="247" t="s">
        <v>349</v>
      </c>
      <c r="G23" s="246">
        <v>1</v>
      </c>
      <c r="H23" s="245">
        <v>12698.06</v>
      </c>
    </row>
    <row r="24" spans="1:8">
      <c r="A24" s="244">
        <v>6</v>
      </c>
      <c r="B24" s="422" t="s">
        <v>212</v>
      </c>
      <c r="C24" s="572" t="s">
        <v>501</v>
      </c>
      <c r="D24" s="572"/>
      <c r="E24" s="572"/>
      <c r="F24" s="247" t="s">
        <v>349</v>
      </c>
      <c r="G24" s="246">
        <v>1</v>
      </c>
      <c r="H24" s="245">
        <v>184.12</v>
      </c>
    </row>
    <row r="25" spans="1:8">
      <c r="A25" s="244"/>
      <c r="B25" s="422"/>
      <c r="C25" s="584" t="s">
        <v>347</v>
      </c>
      <c r="D25" s="584"/>
      <c r="E25" s="584"/>
      <c r="F25" s="243" t="s">
        <v>349</v>
      </c>
      <c r="G25" s="242">
        <v>1</v>
      </c>
      <c r="H25" s="241">
        <f>0+H23</f>
        <v>12698.06</v>
      </c>
    </row>
    <row r="26" spans="1:8">
      <c r="A26" s="244">
        <v>7</v>
      </c>
      <c r="B26" s="422" t="s">
        <v>212</v>
      </c>
      <c r="C26" s="572" t="s">
        <v>503</v>
      </c>
      <c r="D26" s="572"/>
      <c r="E26" s="572"/>
      <c r="F26" s="247" t="s">
        <v>346</v>
      </c>
      <c r="G26" s="246">
        <v>1</v>
      </c>
      <c r="H26" s="245">
        <v>18450.55</v>
      </c>
    </row>
    <row r="27" spans="1:8">
      <c r="A27" s="244">
        <v>8</v>
      </c>
      <c r="B27" s="422" t="s">
        <v>212</v>
      </c>
      <c r="C27" s="572" t="s">
        <v>502</v>
      </c>
      <c r="D27" s="572"/>
      <c r="E27" s="572"/>
      <c r="F27" s="247" t="s">
        <v>346</v>
      </c>
      <c r="G27" s="246">
        <v>1</v>
      </c>
      <c r="H27" s="245">
        <v>28091.7</v>
      </c>
    </row>
    <row r="28" spans="1:8">
      <c r="A28" s="244">
        <v>9</v>
      </c>
      <c r="B28" s="422" t="s">
        <v>212</v>
      </c>
      <c r="C28" s="572" t="s">
        <v>501</v>
      </c>
      <c r="D28" s="572"/>
      <c r="E28" s="572"/>
      <c r="F28" s="247" t="s">
        <v>346</v>
      </c>
      <c r="G28" s="246">
        <v>1</v>
      </c>
      <c r="H28" s="245">
        <v>444.38</v>
      </c>
    </row>
    <row r="29" spans="1:8">
      <c r="A29" s="244"/>
      <c r="B29" s="422"/>
      <c r="C29" s="584" t="s">
        <v>347</v>
      </c>
      <c r="D29" s="584"/>
      <c r="E29" s="584"/>
      <c r="F29" s="243" t="s">
        <v>346</v>
      </c>
      <c r="G29" s="242">
        <v>1</v>
      </c>
      <c r="H29" s="241">
        <f>0+H26+H27</f>
        <v>46542.25</v>
      </c>
    </row>
    <row r="30" spans="1:8">
      <c r="A30" s="244">
        <v>10</v>
      </c>
      <c r="B30" s="422" t="s">
        <v>310</v>
      </c>
      <c r="C30" s="572" t="s">
        <v>348</v>
      </c>
      <c r="D30" s="572"/>
      <c r="E30" s="572"/>
      <c r="F30" s="247" t="s">
        <v>351</v>
      </c>
      <c r="G30" s="246">
        <v>1</v>
      </c>
      <c r="H30" s="245">
        <v>24.2</v>
      </c>
    </row>
    <row r="31" spans="1:8">
      <c r="A31" s="244">
        <v>11</v>
      </c>
      <c r="B31" s="422" t="s">
        <v>310</v>
      </c>
      <c r="C31" s="572" t="s">
        <v>502</v>
      </c>
      <c r="D31" s="572"/>
      <c r="E31" s="572"/>
      <c r="F31" s="247" t="s">
        <v>351</v>
      </c>
      <c r="G31" s="246">
        <v>1</v>
      </c>
      <c r="H31" s="245">
        <v>4484.16</v>
      </c>
    </row>
    <row r="32" spans="1:8">
      <c r="A32" s="244">
        <v>12</v>
      </c>
      <c r="B32" s="422" t="s">
        <v>310</v>
      </c>
      <c r="C32" s="572" t="s">
        <v>501</v>
      </c>
      <c r="D32" s="572"/>
      <c r="E32" s="572"/>
      <c r="F32" s="247" t="s">
        <v>351</v>
      </c>
      <c r="G32" s="246">
        <v>1</v>
      </c>
      <c r="H32" s="245">
        <v>65.03</v>
      </c>
    </row>
    <row r="33" spans="1:8">
      <c r="A33" s="244"/>
      <c r="B33" s="422"/>
      <c r="C33" s="584" t="s">
        <v>347</v>
      </c>
      <c r="D33" s="584"/>
      <c r="E33" s="584"/>
      <c r="F33" s="243" t="s">
        <v>351</v>
      </c>
      <c r="G33" s="242">
        <v>1</v>
      </c>
      <c r="H33" s="241">
        <f>0+H30+H31</f>
        <v>4508.3599999999997</v>
      </c>
    </row>
    <row r="34" spans="1:8">
      <c r="A34" s="244">
        <v>13</v>
      </c>
      <c r="B34" s="422" t="s">
        <v>310</v>
      </c>
      <c r="C34" s="572" t="s">
        <v>348</v>
      </c>
      <c r="D34" s="572"/>
      <c r="E34" s="572"/>
      <c r="F34" s="247" t="s">
        <v>350</v>
      </c>
      <c r="G34" s="246">
        <v>1</v>
      </c>
      <c r="H34" s="245">
        <v>755.6</v>
      </c>
    </row>
    <row r="35" spans="1:8">
      <c r="A35" s="244">
        <v>14</v>
      </c>
      <c r="B35" s="422" t="s">
        <v>310</v>
      </c>
      <c r="C35" s="572" t="s">
        <v>502</v>
      </c>
      <c r="D35" s="572"/>
      <c r="E35" s="572"/>
      <c r="F35" s="247" t="s">
        <v>350</v>
      </c>
      <c r="G35" s="246">
        <v>1</v>
      </c>
      <c r="H35" s="245">
        <v>2064.63</v>
      </c>
    </row>
    <row r="36" spans="1:8">
      <c r="A36" s="244">
        <v>15</v>
      </c>
      <c r="B36" s="422" t="s">
        <v>310</v>
      </c>
      <c r="C36" s="572" t="s">
        <v>501</v>
      </c>
      <c r="D36" s="572"/>
      <c r="E36" s="572"/>
      <c r="F36" s="247" t="s">
        <v>350</v>
      </c>
      <c r="G36" s="246">
        <v>1</v>
      </c>
      <c r="H36" s="245">
        <v>29.94</v>
      </c>
    </row>
    <row r="37" spans="1:8">
      <c r="A37" s="244"/>
      <c r="B37" s="422"/>
      <c r="C37" s="584" t="s">
        <v>347</v>
      </c>
      <c r="D37" s="584"/>
      <c r="E37" s="584"/>
      <c r="F37" s="243" t="s">
        <v>350</v>
      </c>
      <c r="G37" s="242">
        <v>1</v>
      </c>
      <c r="H37" s="241">
        <f>0+H34+H35</f>
        <v>2820.23</v>
      </c>
    </row>
    <row r="38" spans="1:8">
      <c r="A38" s="244">
        <v>16</v>
      </c>
      <c r="B38" s="422" t="s">
        <v>310</v>
      </c>
      <c r="C38" s="572" t="s">
        <v>348</v>
      </c>
      <c r="D38" s="572"/>
      <c r="E38" s="572"/>
      <c r="F38" s="247" t="s">
        <v>349</v>
      </c>
      <c r="G38" s="246">
        <v>1</v>
      </c>
      <c r="H38" s="245">
        <v>1798.82</v>
      </c>
    </row>
    <row r="39" spans="1:8">
      <c r="A39" s="244">
        <v>17</v>
      </c>
      <c r="B39" s="422" t="s">
        <v>310</v>
      </c>
      <c r="C39" s="572" t="s">
        <v>502</v>
      </c>
      <c r="D39" s="572"/>
      <c r="E39" s="572"/>
      <c r="F39" s="247" t="s">
        <v>349</v>
      </c>
      <c r="G39" s="246">
        <v>1</v>
      </c>
      <c r="H39" s="245">
        <v>3318.23</v>
      </c>
    </row>
    <row r="40" spans="1:8">
      <c r="A40" s="244">
        <v>18</v>
      </c>
      <c r="B40" s="422" t="s">
        <v>310</v>
      </c>
      <c r="C40" s="572" t="s">
        <v>501</v>
      </c>
      <c r="D40" s="572"/>
      <c r="E40" s="572"/>
      <c r="F40" s="247" t="s">
        <v>349</v>
      </c>
      <c r="G40" s="246">
        <v>1</v>
      </c>
      <c r="H40" s="245">
        <v>48.13</v>
      </c>
    </row>
    <row r="41" spans="1:8">
      <c r="A41" s="244"/>
      <c r="B41" s="422"/>
      <c r="C41" s="584" t="s">
        <v>347</v>
      </c>
      <c r="D41" s="584"/>
      <c r="E41" s="584"/>
      <c r="F41" s="243" t="s">
        <v>349</v>
      </c>
      <c r="G41" s="242">
        <v>1</v>
      </c>
      <c r="H41" s="241">
        <f>0+H38+H39</f>
        <v>5117.05</v>
      </c>
    </row>
    <row r="42" spans="1:8">
      <c r="A42" s="244">
        <v>19</v>
      </c>
      <c r="B42" s="422" t="s">
        <v>310</v>
      </c>
      <c r="C42" s="572" t="s">
        <v>348</v>
      </c>
      <c r="D42" s="572"/>
      <c r="E42" s="572"/>
      <c r="F42" s="247" t="s">
        <v>346</v>
      </c>
      <c r="G42" s="246">
        <v>1</v>
      </c>
      <c r="H42" s="245">
        <v>442.63</v>
      </c>
    </row>
    <row r="43" spans="1:8">
      <c r="A43" s="244">
        <v>20</v>
      </c>
      <c r="B43" s="422" t="s">
        <v>310</v>
      </c>
      <c r="C43" s="572" t="s">
        <v>503</v>
      </c>
      <c r="D43" s="572"/>
      <c r="E43" s="572"/>
      <c r="F43" s="247" t="s">
        <v>346</v>
      </c>
      <c r="G43" s="246">
        <v>1</v>
      </c>
      <c r="H43" s="245">
        <v>5578.38</v>
      </c>
    </row>
    <row r="44" spans="1:8">
      <c r="A44" s="244">
        <v>21</v>
      </c>
      <c r="B44" s="422" t="s">
        <v>310</v>
      </c>
      <c r="C44" s="572" t="s">
        <v>502</v>
      </c>
      <c r="D44" s="572"/>
      <c r="E44" s="572"/>
      <c r="F44" s="247" t="s">
        <v>346</v>
      </c>
      <c r="G44" s="246">
        <v>1</v>
      </c>
      <c r="H44" s="245">
        <v>13417.59</v>
      </c>
    </row>
    <row r="45" spans="1:8">
      <c r="A45" s="244">
        <v>22</v>
      </c>
      <c r="B45" s="422" t="s">
        <v>310</v>
      </c>
      <c r="C45" s="572" t="s">
        <v>501</v>
      </c>
      <c r="D45" s="572"/>
      <c r="E45" s="572"/>
      <c r="F45" s="247" t="s">
        <v>346</v>
      </c>
      <c r="G45" s="246">
        <v>1</v>
      </c>
      <c r="H45" s="245">
        <v>194.56</v>
      </c>
    </row>
    <row r="46" spans="1:8">
      <c r="A46" s="244"/>
      <c r="B46" s="422"/>
      <c r="C46" s="584" t="s">
        <v>347</v>
      </c>
      <c r="D46" s="584"/>
      <c r="E46" s="584"/>
      <c r="F46" s="243" t="s">
        <v>346</v>
      </c>
      <c r="G46" s="242">
        <v>1</v>
      </c>
      <c r="H46" s="241">
        <f>0+H42+H43+H44</f>
        <v>19438.599999999999</v>
      </c>
    </row>
    <row r="47" spans="1:8">
      <c r="A47" s="240"/>
      <c r="B47" s="423"/>
      <c r="C47" s="578"/>
      <c r="D47" s="578"/>
      <c r="E47" s="578"/>
      <c r="F47" s="239"/>
      <c r="G47" s="238"/>
      <c r="H47" s="237"/>
    </row>
    <row r="48" spans="1:8">
      <c r="A48" s="240"/>
      <c r="B48" s="423"/>
      <c r="C48" s="423"/>
      <c r="D48" s="423"/>
      <c r="E48" s="423"/>
      <c r="F48" s="239"/>
      <c r="G48" s="238"/>
      <c r="H48" s="237"/>
    </row>
    <row r="51" spans="1:8">
      <c r="A51" s="578" t="s">
        <v>7</v>
      </c>
      <c r="B51" s="578"/>
      <c r="C51" s="578"/>
      <c r="D51" s="578"/>
      <c r="E51" s="585" t="s">
        <v>6</v>
      </c>
      <c r="F51" s="585"/>
      <c r="G51" s="585"/>
      <c r="H51" s="585"/>
    </row>
    <row r="52" spans="1:8">
      <c r="E52" s="580" t="s">
        <v>345</v>
      </c>
      <c r="F52" s="580"/>
      <c r="G52" s="580"/>
      <c r="H52" s="580"/>
    </row>
    <row r="55" spans="1:8">
      <c r="A55" s="578" t="s">
        <v>4</v>
      </c>
      <c r="B55" s="578"/>
      <c r="C55" s="578"/>
      <c r="D55" s="578"/>
      <c r="E55" s="585" t="s">
        <v>3</v>
      </c>
      <c r="F55" s="585"/>
      <c r="G55" s="585"/>
      <c r="H55" s="585"/>
    </row>
    <row r="56" spans="1:8">
      <c r="E56" s="580" t="s">
        <v>345</v>
      </c>
      <c r="F56" s="580"/>
      <c r="G56" s="580"/>
      <c r="H56" s="580"/>
    </row>
  </sheetData>
  <sheetProtection formatCells="0" formatColumns="0" formatRows="0" insertColumns="0" insertRows="0" insertHyperlinks="0" deleteColumns="0" deleteRows="0" sort="0" autoFilter="0" pivotTables="0"/>
  <mergeCells count="46">
    <mergeCell ref="C45:E45"/>
    <mergeCell ref="C46:E46"/>
    <mergeCell ref="C47:E47"/>
    <mergeCell ref="C40:E40"/>
    <mergeCell ref="C41:E41"/>
    <mergeCell ref="C42:E42"/>
    <mergeCell ref="C43:E43"/>
    <mergeCell ref="C44:E44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E52:H52"/>
    <mergeCell ref="E55:H55"/>
    <mergeCell ref="E56:H56"/>
    <mergeCell ref="A3:H3"/>
    <mergeCell ref="C17:E17"/>
    <mergeCell ref="C18:E18"/>
    <mergeCell ref="A51:D51"/>
    <mergeCell ref="A55:D55"/>
    <mergeCell ref="C16:E16"/>
    <mergeCell ref="C19:E19"/>
    <mergeCell ref="C25:E25"/>
    <mergeCell ref="C26:E26"/>
    <mergeCell ref="C27:E27"/>
    <mergeCell ref="C28:E28"/>
    <mergeCell ref="C29:E29"/>
    <mergeCell ref="E51:H51"/>
    <mergeCell ref="C23:E23"/>
    <mergeCell ref="C24:E24"/>
    <mergeCell ref="A2:H2"/>
    <mergeCell ref="A9:H9"/>
    <mergeCell ref="C11:F11"/>
    <mergeCell ref="A15:H15"/>
    <mergeCell ref="B12:G12"/>
    <mergeCell ref="A14:B14"/>
    <mergeCell ref="A6:H6"/>
    <mergeCell ref="C20:E20"/>
    <mergeCell ref="C21:E21"/>
    <mergeCell ref="C22:E22"/>
  </mergeCells>
  <pageMargins left="0.70866141732283472" right="0.51181102362204722" top="0.74803149606299213" bottom="0.74803149606299213" header="0.31496062992125984" footer="0.31496062992125984"/>
  <pageSetup paperSize="9" scale="8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I38"/>
  <sheetViews>
    <sheetView topLeftCell="A11" workbookViewId="0">
      <selection activeCell="R30" sqref="R30"/>
    </sheetView>
  </sheetViews>
  <sheetFormatPr defaultColWidth="9.140625" defaultRowHeight="15"/>
  <cols>
    <col min="1" max="1" width="6.42578125" style="236" customWidth="1"/>
    <col min="2" max="2" width="13.7109375" style="236" customWidth="1"/>
    <col min="3" max="3" width="11.5703125" style="236" customWidth="1"/>
    <col min="4" max="4" width="9.140625" style="236" customWidth="1"/>
    <col min="5" max="5" width="7.140625" style="236" customWidth="1"/>
    <col min="6" max="6" width="13.7109375" style="236" customWidth="1"/>
    <col min="7" max="7" width="10" style="236" customWidth="1"/>
    <col min="8" max="8" width="13.5703125" style="236" customWidth="1"/>
    <col min="9" max="9" width="9.140625" style="236" customWidth="1"/>
    <col min="10" max="16384" width="9.140625" style="235"/>
  </cols>
  <sheetData>
    <row r="2" spans="1:8">
      <c r="A2" s="573" t="s">
        <v>285</v>
      </c>
      <c r="B2" s="573"/>
      <c r="C2" s="573"/>
      <c r="D2" s="573"/>
      <c r="E2" s="573"/>
      <c r="F2" s="573"/>
      <c r="G2" s="573"/>
      <c r="H2" s="573"/>
    </row>
    <row r="3" spans="1:8">
      <c r="A3" s="579" t="s">
        <v>283</v>
      </c>
      <c r="B3" s="579"/>
      <c r="C3" s="579"/>
      <c r="D3" s="579"/>
      <c r="E3" s="579"/>
      <c r="F3" s="579"/>
      <c r="G3" s="579"/>
      <c r="H3" s="579"/>
    </row>
    <row r="6" spans="1:8">
      <c r="A6" s="575" t="s">
        <v>362</v>
      </c>
      <c r="B6" s="575"/>
      <c r="C6" s="575"/>
      <c r="D6" s="575"/>
      <c r="E6" s="575"/>
      <c r="F6" s="575"/>
      <c r="G6" s="575"/>
      <c r="H6" s="575"/>
    </row>
    <row r="9" spans="1:8" ht="15" customHeight="1">
      <c r="A9" s="574" t="s">
        <v>456</v>
      </c>
      <c r="B9" s="574"/>
      <c r="C9" s="574"/>
      <c r="D9" s="574"/>
      <c r="E9" s="574"/>
      <c r="F9" s="574"/>
      <c r="G9" s="574"/>
      <c r="H9" s="574"/>
    </row>
    <row r="10" spans="1:8">
      <c r="D10" s="240"/>
    </row>
    <row r="11" spans="1:8">
      <c r="C11" s="575" t="s">
        <v>361</v>
      </c>
      <c r="D11" s="575"/>
      <c r="E11" s="575"/>
      <c r="F11" s="575"/>
    </row>
    <row r="12" spans="1:8">
      <c r="B12" s="577" t="s">
        <v>360</v>
      </c>
      <c r="C12" s="577"/>
      <c r="D12" s="577"/>
      <c r="E12" s="577"/>
      <c r="F12" s="577"/>
      <c r="G12" s="577"/>
    </row>
    <row r="14" spans="1:8" ht="15" customHeight="1">
      <c r="A14" s="578" t="s">
        <v>359</v>
      </c>
      <c r="B14" s="578"/>
      <c r="C14" s="251" t="s">
        <v>358</v>
      </c>
      <c r="D14" s="250"/>
      <c r="E14" s="250"/>
      <c r="F14" s="250"/>
      <c r="G14" s="250"/>
      <c r="H14" s="250"/>
    </row>
    <row r="15" spans="1:8">
      <c r="A15" s="576" t="s">
        <v>455</v>
      </c>
      <c r="B15" s="576"/>
      <c r="C15" s="576"/>
      <c r="D15" s="576"/>
      <c r="E15" s="576"/>
      <c r="F15" s="576"/>
      <c r="G15" s="576"/>
      <c r="H15" s="576"/>
    </row>
    <row r="16" spans="1:8" ht="28.5" customHeight="1">
      <c r="A16" s="249" t="s">
        <v>357</v>
      </c>
      <c r="B16" s="249" t="s">
        <v>356</v>
      </c>
      <c r="C16" s="581" t="s">
        <v>355</v>
      </c>
      <c r="D16" s="582"/>
      <c r="E16" s="583"/>
      <c r="F16" s="249" t="s">
        <v>354</v>
      </c>
      <c r="G16" s="248" t="s">
        <v>353</v>
      </c>
      <c r="H16" s="248" t="s">
        <v>352</v>
      </c>
    </row>
    <row r="17" spans="1:8">
      <c r="A17" s="244">
        <v>1</v>
      </c>
      <c r="B17" s="363" t="s">
        <v>212</v>
      </c>
      <c r="C17" s="572" t="s">
        <v>348</v>
      </c>
      <c r="D17" s="572"/>
      <c r="E17" s="572"/>
      <c r="F17" s="247" t="s">
        <v>215</v>
      </c>
      <c r="G17" s="246" t="s">
        <v>215</v>
      </c>
      <c r="H17" s="245">
        <v>797248.77</v>
      </c>
    </row>
    <row r="18" spans="1:8">
      <c r="A18" s="244"/>
      <c r="B18" s="363"/>
      <c r="C18" s="584" t="s">
        <v>347</v>
      </c>
      <c r="D18" s="584"/>
      <c r="E18" s="584"/>
      <c r="F18" s="243" t="s">
        <v>215</v>
      </c>
      <c r="G18" s="242" t="s">
        <v>215</v>
      </c>
      <c r="H18" s="241">
        <f>0+H17</f>
        <v>797248.77</v>
      </c>
    </row>
    <row r="19" spans="1:8">
      <c r="A19" s="244">
        <v>2</v>
      </c>
      <c r="B19" s="363" t="s">
        <v>239</v>
      </c>
      <c r="C19" s="572" t="s">
        <v>348</v>
      </c>
      <c r="D19" s="572"/>
      <c r="E19" s="572"/>
      <c r="F19" s="247" t="s">
        <v>215</v>
      </c>
      <c r="G19" s="246" t="s">
        <v>215</v>
      </c>
      <c r="H19" s="245">
        <v>3400</v>
      </c>
    </row>
    <row r="20" spans="1:8">
      <c r="A20" s="244"/>
      <c r="B20" s="363"/>
      <c r="C20" s="584" t="s">
        <v>347</v>
      </c>
      <c r="D20" s="584"/>
      <c r="E20" s="584"/>
      <c r="F20" s="243" t="s">
        <v>215</v>
      </c>
      <c r="G20" s="242" t="s">
        <v>215</v>
      </c>
      <c r="H20" s="241">
        <f>0+H19</f>
        <v>3400</v>
      </c>
    </row>
    <row r="21" spans="1:8">
      <c r="A21" s="244">
        <v>3</v>
      </c>
      <c r="B21" s="363" t="s">
        <v>310</v>
      </c>
      <c r="C21" s="572" t="s">
        <v>454</v>
      </c>
      <c r="D21" s="572"/>
      <c r="E21" s="572"/>
      <c r="F21" s="247" t="s">
        <v>215</v>
      </c>
      <c r="G21" s="246" t="s">
        <v>215</v>
      </c>
      <c r="H21" s="245">
        <v>39500</v>
      </c>
    </row>
    <row r="22" spans="1:8">
      <c r="A22" s="244">
        <v>4</v>
      </c>
      <c r="B22" s="363" t="s">
        <v>310</v>
      </c>
      <c r="C22" s="572" t="s">
        <v>453</v>
      </c>
      <c r="D22" s="572"/>
      <c r="E22" s="572"/>
      <c r="F22" s="247" t="s">
        <v>215</v>
      </c>
      <c r="G22" s="246" t="s">
        <v>215</v>
      </c>
      <c r="H22" s="245">
        <v>42500.34</v>
      </c>
    </row>
    <row r="23" spans="1:8">
      <c r="A23" s="244">
        <v>5</v>
      </c>
      <c r="B23" s="363" t="s">
        <v>310</v>
      </c>
      <c r="C23" s="572" t="s">
        <v>348</v>
      </c>
      <c r="D23" s="572"/>
      <c r="E23" s="572"/>
      <c r="F23" s="247" t="s">
        <v>215</v>
      </c>
      <c r="G23" s="246" t="s">
        <v>215</v>
      </c>
      <c r="H23" s="245">
        <v>575218.37</v>
      </c>
    </row>
    <row r="24" spans="1:8">
      <c r="A24" s="244"/>
      <c r="B24" s="363"/>
      <c r="C24" s="584" t="s">
        <v>347</v>
      </c>
      <c r="D24" s="584"/>
      <c r="E24" s="584"/>
      <c r="F24" s="243" t="s">
        <v>215</v>
      </c>
      <c r="G24" s="242" t="s">
        <v>215</v>
      </c>
      <c r="H24" s="241">
        <f>0+H21+H22+H23</f>
        <v>657218.71</v>
      </c>
    </row>
    <row r="25" spans="1:8">
      <c r="A25" s="244">
        <v>6</v>
      </c>
      <c r="B25" s="363" t="s">
        <v>309</v>
      </c>
      <c r="C25" s="572" t="s">
        <v>348</v>
      </c>
      <c r="D25" s="572"/>
      <c r="E25" s="572"/>
      <c r="F25" s="247" t="s">
        <v>215</v>
      </c>
      <c r="G25" s="246" t="s">
        <v>215</v>
      </c>
      <c r="H25" s="245">
        <v>6798</v>
      </c>
    </row>
    <row r="26" spans="1:8">
      <c r="A26" s="244"/>
      <c r="B26" s="363"/>
      <c r="C26" s="584" t="s">
        <v>347</v>
      </c>
      <c r="D26" s="584"/>
      <c r="E26" s="584"/>
      <c r="F26" s="243" t="s">
        <v>215</v>
      </c>
      <c r="G26" s="242" t="s">
        <v>215</v>
      </c>
      <c r="H26" s="241">
        <f>0+H25</f>
        <v>6798</v>
      </c>
    </row>
    <row r="27" spans="1:8" ht="30">
      <c r="A27" s="244">
        <v>7</v>
      </c>
      <c r="B27" s="363" t="s">
        <v>325</v>
      </c>
      <c r="C27" s="572" t="s">
        <v>348</v>
      </c>
      <c r="D27" s="572"/>
      <c r="E27" s="572"/>
      <c r="F27" s="247" t="s">
        <v>215</v>
      </c>
      <c r="G27" s="246" t="s">
        <v>215</v>
      </c>
      <c r="H27" s="245">
        <v>591</v>
      </c>
    </row>
    <row r="28" spans="1:8">
      <c r="A28" s="244"/>
      <c r="B28" s="363"/>
      <c r="C28" s="584" t="s">
        <v>347</v>
      </c>
      <c r="D28" s="584"/>
      <c r="E28" s="584"/>
      <c r="F28" s="243" t="s">
        <v>215</v>
      </c>
      <c r="G28" s="242" t="s">
        <v>215</v>
      </c>
      <c r="H28" s="241">
        <f>0+H27</f>
        <v>591</v>
      </c>
    </row>
    <row r="29" spans="1:8">
      <c r="A29" s="240"/>
      <c r="B29" s="362"/>
      <c r="C29" s="578"/>
      <c r="D29" s="578"/>
      <c r="E29" s="578"/>
      <c r="F29" s="239"/>
      <c r="G29" s="238"/>
      <c r="H29" s="237"/>
    </row>
    <row r="30" spans="1:8">
      <c r="A30" s="240"/>
      <c r="B30" s="362"/>
      <c r="C30" s="362"/>
      <c r="D30" s="362"/>
      <c r="E30" s="362"/>
      <c r="F30" s="239"/>
      <c r="G30" s="238"/>
      <c r="H30" s="237"/>
    </row>
    <row r="33" spans="1:8">
      <c r="A33" s="578" t="s">
        <v>7</v>
      </c>
      <c r="B33" s="578"/>
      <c r="C33" s="578"/>
      <c r="D33" s="578"/>
      <c r="E33" s="585" t="s">
        <v>6</v>
      </c>
      <c r="F33" s="585"/>
      <c r="G33" s="585"/>
      <c r="H33" s="585"/>
    </row>
    <row r="34" spans="1:8">
      <c r="E34" s="580" t="s">
        <v>345</v>
      </c>
      <c r="F34" s="580"/>
      <c r="G34" s="580"/>
      <c r="H34" s="580"/>
    </row>
    <row r="37" spans="1:8">
      <c r="A37" s="578" t="s">
        <v>4</v>
      </c>
      <c r="B37" s="578"/>
      <c r="C37" s="578"/>
      <c r="D37" s="578"/>
      <c r="E37" s="585" t="s">
        <v>3</v>
      </c>
      <c r="F37" s="585"/>
      <c r="G37" s="585"/>
      <c r="H37" s="585"/>
    </row>
    <row r="38" spans="1:8">
      <c r="E38" s="580" t="s">
        <v>345</v>
      </c>
      <c r="F38" s="580"/>
      <c r="G38" s="580"/>
      <c r="H38" s="580"/>
    </row>
  </sheetData>
  <sheetProtection formatCells="0" formatColumns="0" formatRows="0" insertColumns="0" insertRows="0" insertHyperlinks="0" deleteColumns="0" deleteRows="0" sort="0" autoFilter="0" pivotTables="0"/>
  <mergeCells count="28">
    <mergeCell ref="E34:H34"/>
    <mergeCell ref="E37:H37"/>
    <mergeCell ref="E38:H38"/>
    <mergeCell ref="A3:H3"/>
    <mergeCell ref="C17:E17"/>
    <mergeCell ref="C18:E18"/>
    <mergeCell ref="A33:D33"/>
    <mergeCell ref="A37:D37"/>
    <mergeCell ref="C16:E16"/>
    <mergeCell ref="C19:E19"/>
    <mergeCell ref="C25:E25"/>
    <mergeCell ref="C26:E26"/>
    <mergeCell ref="C27:E27"/>
    <mergeCell ref="C28:E28"/>
    <mergeCell ref="C29:E29"/>
    <mergeCell ref="E33:H33"/>
    <mergeCell ref="C23:E23"/>
    <mergeCell ref="C24:E24"/>
    <mergeCell ref="A2:H2"/>
    <mergeCell ref="A9:H9"/>
    <mergeCell ref="C11:F11"/>
    <mergeCell ref="A15:H15"/>
    <mergeCell ref="B12:G12"/>
    <mergeCell ref="A14:B14"/>
    <mergeCell ref="A6:H6"/>
    <mergeCell ref="C20:E20"/>
    <mergeCell ref="C21:E21"/>
    <mergeCell ref="C22:E22"/>
  </mergeCells>
  <pageMargins left="0.70866141732282995" right="0.51181102362205" top="0.74803149606299002" bottom="0.74803149606299002" header="0.31496062992126" footer="0.31496062992126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2:I54"/>
  <sheetViews>
    <sheetView workbookViewId="0">
      <selection activeCell="P22" sqref="P22"/>
    </sheetView>
  </sheetViews>
  <sheetFormatPr defaultColWidth="9.140625" defaultRowHeight="15"/>
  <cols>
    <col min="1" max="1" width="6.42578125" style="236" customWidth="1"/>
    <col min="2" max="2" width="13.7109375" style="236" customWidth="1"/>
    <col min="3" max="3" width="11.5703125" style="236" customWidth="1"/>
    <col min="4" max="4" width="9.140625" style="236" customWidth="1"/>
    <col min="5" max="5" width="7.140625" style="236" customWidth="1"/>
    <col min="6" max="6" width="13.7109375" style="236" customWidth="1"/>
    <col min="7" max="7" width="10" style="236" customWidth="1"/>
    <col min="8" max="8" width="13.5703125" style="236" customWidth="1"/>
    <col min="9" max="9" width="9.140625" style="236" customWidth="1"/>
    <col min="10" max="16384" width="9.140625" style="235"/>
  </cols>
  <sheetData>
    <row r="2" spans="1:8">
      <c r="A2" s="573" t="s">
        <v>285</v>
      </c>
      <c r="B2" s="573"/>
      <c r="C2" s="573"/>
      <c r="D2" s="573"/>
      <c r="E2" s="573"/>
      <c r="F2" s="573"/>
      <c r="G2" s="573"/>
      <c r="H2" s="573"/>
    </row>
    <row r="3" spans="1:8">
      <c r="A3" s="579" t="s">
        <v>283</v>
      </c>
      <c r="B3" s="579"/>
      <c r="C3" s="579"/>
      <c r="D3" s="579"/>
      <c r="E3" s="579"/>
      <c r="F3" s="579"/>
      <c r="G3" s="579"/>
      <c r="H3" s="579"/>
    </row>
    <row r="6" spans="1:8">
      <c r="A6" s="575" t="s">
        <v>362</v>
      </c>
      <c r="B6" s="575"/>
      <c r="C6" s="575"/>
      <c r="D6" s="575"/>
      <c r="E6" s="575"/>
      <c r="F6" s="575"/>
      <c r="G6" s="575"/>
      <c r="H6" s="575"/>
    </row>
    <row r="9" spans="1:8" ht="15" customHeight="1">
      <c r="A9" s="574" t="s">
        <v>456</v>
      </c>
      <c r="B9" s="574"/>
      <c r="C9" s="574"/>
      <c r="D9" s="574"/>
      <c r="E9" s="574"/>
      <c r="F9" s="574"/>
      <c r="G9" s="574"/>
      <c r="H9" s="574"/>
    </row>
    <row r="10" spans="1:8">
      <c r="D10" s="240"/>
    </row>
    <row r="11" spans="1:8">
      <c r="C11" s="575" t="s">
        <v>361</v>
      </c>
      <c r="D11" s="575"/>
      <c r="E11" s="575"/>
      <c r="F11" s="575"/>
    </row>
    <row r="12" spans="1:8">
      <c r="B12" s="577" t="s">
        <v>360</v>
      </c>
      <c r="C12" s="577"/>
      <c r="D12" s="577"/>
      <c r="E12" s="577"/>
      <c r="F12" s="577"/>
      <c r="G12" s="577"/>
    </row>
    <row r="14" spans="1:8" ht="15" customHeight="1">
      <c r="A14" s="578" t="s">
        <v>359</v>
      </c>
      <c r="B14" s="578"/>
      <c r="C14" s="251" t="s">
        <v>358</v>
      </c>
      <c r="D14" s="250"/>
      <c r="E14" s="250"/>
      <c r="F14" s="250"/>
      <c r="G14" s="250"/>
      <c r="H14" s="250"/>
    </row>
    <row r="15" spans="1:8">
      <c r="A15" s="576" t="s">
        <v>455</v>
      </c>
      <c r="B15" s="576"/>
      <c r="C15" s="576"/>
      <c r="D15" s="576"/>
      <c r="E15" s="576"/>
      <c r="F15" s="576"/>
      <c r="G15" s="576"/>
      <c r="H15" s="576"/>
    </row>
    <row r="16" spans="1:8" ht="28.5" customHeight="1">
      <c r="A16" s="249" t="s">
        <v>357</v>
      </c>
      <c r="B16" s="249" t="s">
        <v>356</v>
      </c>
      <c r="C16" s="581" t="s">
        <v>355</v>
      </c>
      <c r="D16" s="582"/>
      <c r="E16" s="583"/>
      <c r="F16" s="249" t="s">
        <v>354</v>
      </c>
      <c r="G16" s="248" t="s">
        <v>353</v>
      </c>
      <c r="H16" s="248" t="s">
        <v>352</v>
      </c>
    </row>
    <row r="17" spans="1:8">
      <c r="A17" s="244">
        <v>1</v>
      </c>
      <c r="B17" s="363" t="s">
        <v>212</v>
      </c>
      <c r="C17" s="572" t="s">
        <v>348</v>
      </c>
      <c r="D17" s="572"/>
      <c r="E17" s="572"/>
      <c r="F17" s="247" t="s">
        <v>351</v>
      </c>
      <c r="G17" s="246">
        <v>1</v>
      </c>
      <c r="H17" s="245">
        <v>71800</v>
      </c>
    </row>
    <row r="18" spans="1:8">
      <c r="A18" s="244"/>
      <c r="B18" s="363"/>
      <c r="C18" s="584" t="s">
        <v>347</v>
      </c>
      <c r="D18" s="584"/>
      <c r="E18" s="584"/>
      <c r="F18" s="243" t="s">
        <v>351</v>
      </c>
      <c r="G18" s="242">
        <v>1</v>
      </c>
      <c r="H18" s="241">
        <f>0+H17</f>
        <v>71800</v>
      </c>
    </row>
    <row r="19" spans="1:8">
      <c r="A19" s="244">
        <v>2</v>
      </c>
      <c r="B19" s="363" t="s">
        <v>212</v>
      </c>
      <c r="C19" s="572" t="s">
        <v>348</v>
      </c>
      <c r="D19" s="572"/>
      <c r="E19" s="572"/>
      <c r="F19" s="247" t="s">
        <v>350</v>
      </c>
      <c r="G19" s="246">
        <v>1</v>
      </c>
      <c r="H19" s="245">
        <v>73100</v>
      </c>
    </row>
    <row r="20" spans="1:8">
      <c r="A20" s="244"/>
      <c r="B20" s="363"/>
      <c r="C20" s="584" t="s">
        <v>347</v>
      </c>
      <c r="D20" s="584"/>
      <c r="E20" s="584"/>
      <c r="F20" s="243" t="s">
        <v>350</v>
      </c>
      <c r="G20" s="242">
        <v>1</v>
      </c>
      <c r="H20" s="241">
        <f>0+H19</f>
        <v>73100</v>
      </c>
    </row>
    <row r="21" spans="1:8">
      <c r="A21" s="244">
        <v>3</v>
      </c>
      <c r="B21" s="363" t="s">
        <v>212</v>
      </c>
      <c r="C21" s="572" t="s">
        <v>348</v>
      </c>
      <c r="D21" s="572"/>
      <c r="E21" s="572"/>
      <c r="F21" s="247" t="s">
        <v>349</v>
      </c>
      <c r="G21" s="246">
        <v>1</v>
      </c>
      <c r="H21" s="245">
        <v>81549.77</v>
      </c>
    </row>
    <row r="22" spans="1:8">
      <c r="A22" s="244"/>
      <c r="B22" s="363"/>
      <c r="C22" s="584" t="s">
        <v>347</v>
      </c>
      <c r="D22" s="584"/>
      <c r="E22" s="584"/>
      <c r="F22" s="243" t="s">
        <v>349</v>
      </c>
      <c r="G22" s="242">
        <v>1</v>
      </c>
      <c r="H22" s="241">
        <f>0+H21</f>
        <v>81549.77</v>
      </c>
    </row>
    <row r="23" spans="1:8">
      <c r="A23" s="244">
        <v>4</v>
      </c>
      <c r="B23" s="363" t="s">
        <v>212</v>
      </c>
      <c r="C23" s="572" t="s">
        <v>348</v>
      </c>
      <c r="D23" s="572"/>
      <c r="E23" s="572"/>
      <c r="F23" s="247" t="s">
        <v>346</v>
      </c>
      <c r="G23" s="246">
        <v>1</v>
      </c>
      <c r="H23" s="245">
        <v>570799</v>
      </c>
    </row>
    <row r="24" spans="1:8">
      <c r="A24" s="244"/>
      <c r="B24" s="363"/>
      <c r="C24" s="584" t="s">
        <v>347</v>
      </c>
      <c r="D24" s="584"/>
      <c r="E24" s="584"/>
      <c r="F24" s="243" t="s">
        <v>346</v>
      </c>
      <c r="G24" s="242">
        <v>1</v>
      </c>
      <c r="H24" s="241">
        <f>0+H23</f>
        <v>570799</v>
      </c>
    </row>
    <row r="25" spans="1:8">
      <c r="A25" s="244">
        <v>5</v>
      </c>
      <c r="B25" s="363" t="s">
        <v>239</v>
      </c>
      <c r="C25" s="572" t="s">
        <v>348</v>
      </c>
      <c r="D25" s="572"/>
      <c r="E25" s="572"/>
      <c r="F25" s="247" t="s">
        <v>346</v>
      </c>
      <c r="G25" s="246">
        <v>1</v>
      </c>
      <c r="H25" s="245">
        <v>3400</v>
      </c>
    </row>
    <row r="26" spans="1:8">
      <c r="A26" s="244"/>
      <c r="B26" s="363"/>
      <c r="C26" s="584" t="s">
        <v>347</v>
      </c>
      <c r="D26" s="584"/>
      <c r="E26" s="584"/>
      <c r="F26" s="243" t="s">
        <v>346</v>
      </c>
      <c r="G26" s="242">
        <v>1</v>
      </c>
      <c r="H26" s="241">
        <f>0+H25</f>
        <v>3400</v>
      </c>
    </row>
    <row r="27" spans="1:8">
      <c r="A27" s="244">
        <v>6</v>
      </c>
      <c r="B27" s="363" t="s">
        <v>310</v>
      </c>
      <c r="C27" s="572" t="s">
        <v>454</v>
      </c>
      <c r="D27" s="572"/>
      <c r="E27" s="572"/>
      <c r="F27" s="247" t="s">
        <v>351</v>
      </c>
      <c r="G27" s="246">
        <v>1</v>
      </c>
      <c r="H27" s="245">
        <v>25000</v>
      </c>
    </row>
    <row r="28" spans="1:8">
      <c r="A28" s="244">
        <v>7</v>
      </c>
      <c r="B28" s="363" t="s">
        <v>310</v>
      </c>
      <c r="C28" s="572" t="s">
        <v>453</v>
      </c>
      <c r="D28" s="572"/>
      <c r="E28" s="572"/>
      <c r="F28" s="247" t="s">
        <v>351</v>
      </c>
      <c r="G28" s="246">
        <v>1</v>
      </c>
      <c r="H28" s="245">
        <v>4050.47</v>
      </c>
    </row>
    <row r="29" spans="1:8">
      <c r="A29" s="244">
        <v>8</v>
      </c>
      <c r="B29" s="363" t="s">
        <v>310</v>
      </c>
      <c r="C29" s="572" t="s">
        <v>348</v>
      </c>
      <c r="D29" s="572"/>
      <c r="E29" s="572"/>
      <c r="F29" s="247" t="s">
        <v>351</v>
      </c>
      <c r="G29" s="246">
        <v>1</v>
      </c>
      <c r="H29" s="245">
        <v>125880.58</v>
      </c>
    </row>
    <row r="30" spans="1:8">
      <c r="A30" s="244"/>
      <c r="B30" s="363"/>
      <c r="C30" s="584" t="s">
        <v>347</v>
      </c>
      <c r="D30" s="584"/>
      <c r="E30" s="584"/>
      <c r="F30" s="243" t="s">
        <v>351</v>
      </c>
      <c r="G30" s="242">
        <v>1</v>
      </c>
      <c r="H30" s="241">
        <f>0+H27+H28+H29</f>
        <v>154931.04999999999</v>
      </c>
    </row>
    <row r="31" spans="1:8">
      <c r="A31" s="244">
        <v>9</v>
      </c>
      <c r="B31" s="363" t="s">
        <v>310</v>
      </c>
      <c r="C31" s="572" t="s">
        <v>453</v>
      </c>
      <c r="D31" s="572"/>
      <c r="E31" s="572"/>
      <c r="F31" s="247" t="s">
        <v>350</v>
      </c>
      <c r="G31" s="246">
        <v>1</v>
      </c>
      <c r="H31" s="245">
        <v>5267.67</v>
      </c>
    </row>
    <row r="32" spans="1:8">
      <c r="A32" s="244">
        <v>10</v>
      </c>
      <c r="B32" s="363" t="s">
        <v>310</v>
      </c>
      <c r="C32" s="572" t="s">
        <v>348</v>
      </c>
      <c r="D32" s="572"/>
      <c r="E32" s="572"/>
      <c r="F32" s="247" t="s">
        <v>350</v>
      </c>
      <c r="G32" s="246">
        <v>1</v>
      </c>
      <c r="H32" s="245">
        <v>60094.3</v>
      </c>
    </row>
    <row r="33" spans="1:8">
      <c r="A33" s="244"/>
      <c r="B33" s="363"/>
      <c r="C33" s="584" t="s">
        <v>347</v>
      </c>
      <c r="D33" s="584"/>
      <c r="E33" s="584"/>
      <c r="F33" s="243" t="s">
        <v>350</v>
      </c>
      <c r="G33" s="242">
        <v>1</v>
      </c>
      <c r="H33" s="241">
        <f>0+H31+H32</f>
        <v>65361.97</v>
      </c>
    </row>
    <row r="34" spans="1:8">
      <c r="A34" s="244">
        <v>11</v>
      </c>
      <c r="B34" s="363" t="s">
        <v>310</v>
      </c>
      <c r="C34" s="572" t="s">
        <v>453</v>
      </c>
      <c r="D34" s="572"/>
      <c r="E34" s="572"/>
      <c r="F34" s="247" t="s">
        <v>349</v>
      </c>
      <c r="G34" s="246">
        <v>1</v>
      </c>
      <c r="H34" s="245">
        <v>8354.5400000000009</v>
      </c>
    </row>
    <row r="35" spans="1:8">
      <c r="A35" s="244">
        <v>12</v>
      </c>
      <c r="B35" s="363" t="s">
        <v>310</v>
      </c>
      <c r="C35" s="572" t="s">
        <v>348</v>
      </c>
      <c r="D35" s="572"/>
      <c r="E35" s="572"/>
      <c r="F35" s="247" t="s">
        <v>349</v>
      </c>
      <c r="G35" s="246">
        <v>1</v>
      </c>
      <c r="H35" s="245">
        <v>55137.21</v>
      </c>
    </row>
    <row r="36" spans="1:8">
      <c r="A36" s="244"/>
      <c r="B36" s="363"/>
      <c r="C36" s="584" t="s">
        <v>347</v>
      </c>
      <c r="D36" s="584"/>
      <c r="E36" s="584"/>
      <c r="F36" s="243" t="s">
        <v>349</v>
      </c>
      <c r="G36" s="242">
        <v>1</v>
      </c>
      <c r="H36" s="241">
        <f>0+H34+H35</f>
        <v>63491.75</v>
      </c>
    </row>
    <row r="37" spans="1:8">
      <c r="A37" s="244">
        <v>13</v>
      </c>
      <c r="B37" s="363" t="s">
        <v>310</v>
      </c>
      <c r="C37" s="572" t="s">
        <v>454</v>
      </c>
      <c r="D37" s="572"/>
      <c r="E37" s="572"/>
      <c r="F37" s="247" t="s">
        <v>346</v>
      </c>
      <c r="G37" s="246">
        <v>1</v>
      </c>
      <c r="H37" s="245">
        <v>14500</v>
      </c>
    </row>
    <row r="38" spans="1:8">
      <c r="A38" s="244">
        <v>14</v>
      </c>
      <c r="B38" s="363" t="s">
        <v>310</v>
      </c>
      <c r="C38" s="572" t="s">
        <v>453</v>
      </c>
      <c r="D38" s="572"/>
      <c r="E38" s="572"/>
      <c r="F38" s="247" t="s">
        <v>346</v>
      </c>
      <c r="G38" s="246">
        <v>1</v>
      </c>
      <c r="H38" s="245">
        <v>24827.66</v>
      </c>
    </row>
    <row r="39" spans="1:8">
      <c r="A39" s="244">
        <v>15</v>
      </c>
      <c r="B39" s="363" t="s">
        <v>310</v>
      </c>
      <c r="C39" s="572" t="s">
        <v>348</v>
      </c>
      <c r="D39" s="572"/>
      <c r="E39" s="572"/>
      <c r="F39" s="247" t="s">
        <v>346</v>
      </c>
      <c r="G39" s="246">
        <v>1</v>
      </c>
      <c r="H39" s="245">
        <v>334106.28000000003</v>
      </c>
    </row>
    <row r="40" spans="1:8">
      <c r="A40" s="244"/>
      <c r="B40" s="363"/>
      <c r="C40" s="584" t="s">
        <v>347</v>
      </c>
      <c r="D40" s="584"/>
      <c r="E40" s="584"/>
      <c r="F40" s="243" t="s">
        <v>346</v>
      </c>
      <c r="G40" s="242">
        <v>1</v>
      </c>
      <c r="H40" s="241">
        <f>0+H37+H38+H39</f>
        <v>373433.94000000006</v>
      </c>
    </row>
    <row r="41" spans="1:8">
      <c r="A41" s="244">
        <v>16</v>
      </c>
      <c r="B41" s="363" t="s">
        <v>309</v>
      </c>
      <c r="C41" s="572" t="s">
        <v>348</v>
      </c>
      <c r="D41" s="572"/>
      <c r="E41" s="572"/>
      <c r="F41" s="247" t="s">
        <v>346</v>
      </c>
      <c r="G41" s="246">
        <v>1</v>
      </c>
      <c r="H41" s="245">
        <v>6798</v>
      </c>
    </row>
    <row r="42" spans="1:8">
      <c r="A42" s="244"/>
      <c r="B42" s="363"/>
      <c r="C42" s="584" t="s">
        <v>347</v>
      </c>
      <c r="D42" s="584"/>
      <c r="E42" s="584"/>
      <c r="F42" s="243" t="s">
        <v>346</v>
      </c>
      <c r="G42" s="242">
        <v>1</v>
      </c>
      <c r="H42" s="241">
        <f>0+H41</f>
        <v>6798</v>
      </c>
    </row>
    <row r="43" spans="1:8" ht="30">
      <c r="A43" s="244">
        <v>17</v>
      </c>
      <c r="B43" s="363" t="s">
        <v>325</v>
      </c>
      <c r="C43" s="572" t="s">
        <v>348</v>
      </c>
      <c r="D43" s="572"/>
      <c r="E43" s="572"/>
      <c r="F43" s="247" t="s">
        <v>346</v>
      </c>
      <c r="G43" s="246">
        <v>1</v>
      </c>
      <c r="H43" s="245">
        <v>591</v>
      </c>
    </row>
    <row r="44" spans="1:8">
      <c r="A44" s="244"/>
      <c r="B44" s="363"/>
      <c r="C44" s="584" t="s">
        <v>347</v>
      </c>
      <c r="D44" s="584"/>
      <c r="E44" s="584"/>
      <c r="F44" s="243" t="s">
        <v>346</v>
      </c>
      <c r="G44" s="242">
        <v>1</v>
      </c>
      <c r="H44" s="241">
        <f>0+H43</f>
        <v>591</v>
      </c>
    </row>
    <row r="45" spans="1:8">
      <c r="A45" s="240"/>
      <c r="B45" s="362"/>
      <c r="C45" s="578"/>
      <c r="D45" s="578"/>
      <c r="E45" s="578"/>
      <c r="F45" s="239"/>
      <c r="G45" s="238"/>
      <c r="H45" s="237"/>
    </row>
    <row r="46" spans="1:8">
      <c r="A46" s="240"/>
      <c r="B46" s="362"/>
      <c r="C46" s="362"/>
      <c r="D46" s="362"/>
      <c r="E46" s="362"/>
      <c r="F46" s="239"/>
      <c r="G46" s="238"/>
      <c r="H46" s="237"/>
    </row>
    <row r="49" spans="1:8">
      <c r="A49" s="578" t="s">
        <v>7</v>
      </c>
      <c r="B49" s="578"/>
      <c r="C49" s="578"/>
      <c r="D49" s="578"/>
      <c r="E49" s="585" t="s">
        <v>6</v>
      </c>
      <c r="F49" s="585"/>
      <c r="G49" s="585"/>
      <c r="H49" s="585"/>
    </row>
    <row r="50" spans="1:8">
      <c r="E50" s="580" t="s">
        <v>345</v>
      </c>
      <c r="F50" s="580"/>
      <c r="G50" s="580"/>
      <c r="H50" s="580"/>
    </row>
    <row r="53" spans="1:8">
      <c r="A53" s="578" t="s">
        <v>4</v>
      </c>
      <c r="B53" s="578"/>
      <c r="C53" s="578"/>
      <c r="D53" s="578"/>
      <c r="E53" s="585" t="s">
        <v>3</v>
      </c>
      <c r="F53" s="585"/>
      <c r="G53" s="585"/>
      <c r="H53" s="585"/>
    </row>
    <row r="54" spans="1:8">
      <c r="E54" s="580" t="s">
        <v>345</v>
      </c>
      <c r="F54" s="580"/>
      <c r="G54" s="580"/>
      <c r="H54" s="580"/>
    </row>
  </sheetData>
  <sheetProtection formatCells="0" formatColumns="0" formatRows="0" insertColumns="0" insertRows="0" insertHyperlinks="0" deleteColumns="0" deleteRows="0" sort="0" autoFilter="0" pivotTables="0"/>
  <mergeCells count="44">
    <mergeCell ref="C45:E45"/>
    <mergeCell ref="C40:E40"/>
    <mergeCell ref="C41:E41"/>
    <mergeCell ref="C42:E42"/>
    <mergeCell ref="C43:E43"/>
    <mergeCell ref="C44:E44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E50:H50"/>
    <mergeCell ref="E53:H53"/>
    <mergeCell ref="E54:H54"/>
    <mergeCell ref="A3:H3"/>
    <mergeCell ref="C17:E17"/>
    <mergeCell ref="C18:E18"/>
    <mergeCell ref="A49:D49"/>
    <mergeCell ref="A53:D53"/>
    <mergeCell ref="C16:E16"/>
    <mergeCell ref="C19:E19"/>
    <mergeCell ref="C25:E25"/>
    <mergeCell ref="C26:E26"/>
    <mergeCell ref="C27:E27"/>
    <mergeCell ref="C28:E28"/>
    <mergeCell ref="C29:E29"/>
    <mergeCell ref="E49:H49"/>
    <mergeCell ref="C23:E23"/>
    <mergeCell ref="C24:E24"/>
    <mergeCell ref="A2:H2"/>
    <mergeCell ref="A9:H9"/>
    <mergeCell ref="C11:F11"/>
    <mergeCell ref="A15:H15"/>
    <mergeCell ref="B12:G12"/>
    <mergeCell ref="A14:B14"/>
    <mergeCell ref="A6:H6"/>
    <mergeCell ref="C20:E20"/>
    <mergeCell ref="C21:E21"/>
    <mergeCell ref="C22:E22"/>
  </mergeCells>
  <pageMargins left="0.7086614173228347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66"/>
  <sheetViews>
    <sheetView showRuler="0" zoomScaleNormal="100" workbookViewId="0">
      <selection activeCell="R131" sqref="R131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0.28515625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14.25" customHeight="1">
      <c r="A22" s="455" t="s">
        <v>245</v>
      </c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43.5" customHeight="1">
      <c r="A23" s="455" t="s">
        <v>243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310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 t="s">
        <v>242</v>
      </c>
      <c r="J25" s="120" t="s">
        <v>240</v>
      </c>
      <c r="K25" s="119" t="s">
        <v>240</v>
      </c>
      <c r="L25" s="119" t="s">
        <v>240</v>
      </c>
      <c r="M25" s="118"/>
    </row>
    <row r="26" spans="1:17">
      <c r="A26" s="456" t="s">
        <v>321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130730</v>
      </c>
      <c r="J30" s="34">
        <f>SUM(J31+J42+J61+J82+J89+J109+J131+J150+J160)</f>
        <v>130730</v>
      </c>
      <c r="K30" s="39">
        <f>SUM(K31+K42+K61+K82+K89+K109+K131+K150+K160)</f>
        <v>129431.05</v>
      </c>
      <c r="L30" s="34">
        <f>SUM(L31+L42+L61+L82+L89+L109+L131+L150+L160)</f>
        <v>129431.05</v>
      </c>
    </row>
    <row r="31" spans="1:17" ht="16.5" customHeight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110130</v>
      </c>
      <c r="J31" s="34">
        <f>SUM(J32+J38)</f>
        <v>110130</v>
      </c>
      <c r="K31" s="79">
        <f>SUM(K32+K38)</f>
        <v>110105.97</v>
      </c>
      <c r="L31" s="78">
        <f>SUM(L32+L38)</f>
        <v>110105.97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108600</v>
      </c>
      <c r="J32" s="34">
        <f>SUM(J33)</f>
        <v>108600</v>
      </c>
      <c r="K32" s="39">
        <f>SUM(K33)</f>
        <v>108600</v>
      </c>
      <c r="L32" s="34">
        <f>SUM(L33)</f>
        <v>108600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108600</v>
      </c>
      <c r="J33" s="34">
        <f t="shared" ref="J33:L34" si="0">SUM(J34)</f>
        <v>108600</v>
      </c>
      <c r="K33" s="34">
        <f t="shared" si="0"/>
        <v>108600</v>
      </c>
      <c r="L33" s="34">
        <f t="shared" si="0"/>
        <v>108600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108600</v>
      </c>
      <c r="J34" s="39">
        <f t="shared" si="0"/>
        <v>108600</v>
      </c>
      <c r="K34" s="39">
        <f t="shared" si="0"/>
        <v>108600</v>
      </c>
      <c r="L34" s="39">
        <f t="shared" si="0"/>
        <v>108600</v>
      </c>
      <c r="Q34" s="102"/>
      <c r="R34" s="102"/>
    </row>
    <row r="35" spans="1:19" ht="14.25" customHeight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108600</v>
      </c>
      <c r="J35" s="63">
        <v>108600</v>
      </c>
      <c r="K35" s="63">
        <v>108600</v>
      </c>
      <c r="L35" s="63">
        <v>108600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1530</v>
      </c>
      <c r="J38" s="34">
        <f t="shared" si="1"/>
        <v>1530</v>
      </c>
      <c r="K38" s="39">
        <f t="shared" si="1"/>
        <v>1505.97</v>
      </c>
      <c r="L38" s="34">
        <f t="shared" si="1"/>
        <v>1505.97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1530</v>
      </c>
      <c r="J39" s="34">
        <f t="shared" si="1"/>
        <v>1530</v>
      </c>
      <c r="K39" s="34">
        <f t="shared" si="1"/>
        <v>1505.97</v>
      </c>
      <c r="L39" s="34">
        <f t="shared" si="1"/>
        <v>1505.97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1530</v>
      </c>
      <c r="J40" s="34">
        <f t="shared" si="1"/>
        <v>1530</v>
      </c>
      <c r="K40" s="34">
        <f t="shared" si="1"/>
        <v>1505.97</v>
      </c>
      <c r="L40" s="34">
        <f t="shared" si="1"/>
        <v>1505.97</v>
      </c>
      <c r="Q40" s="102"/>
      <c r="R40" s="102"/>
    </row>
    <row r="41" spans="1:19" ht="14.25" customHeight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1530</v>
      </c>
      <c r="J41" s="63">
        <v>1530</v>
      </c>
      <c r="K41" s="63">
        <v>1505.97</v>
      </c>
      <c r="L41" s="63">
        <v>1505.97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19000</v>
      </c>
      <c r="J42" s="42">
        <f t="shared" si="2"/>
        <v>19000</v>
      </c>
      <c r="K42" s="44">
        <f t="shared" si="2"/>
        <v>17725.080000000002</v>
      </c>
      <c r="L42" s="44">
        <f t="shared" si="2"/>
        <v>17725.080000000002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19000</v>
      </c>
      <c r="J43" s="39">
        <f t="shared" si="2"/>
        <v>19000</v>
      </c>
      <c r="K43" s="34">
        <f t="shared" si="2"/>
        <v>17725.080000000002</v>
      </c>
      <c r="L43" s="39">
        <f t="shared" si="2"/>
        <v>17725.080000000002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19000</v>
      </c>
      <c r="J44" s="39">
        <f t="shared" si="2"/>
        <v>19000</v>
      </c>
      <c r="K44" s="78">
        <f t="shared" si="2"/>
        <v>17725.080000000002</v>
      </c>
      <c r="L44" s="78">
        <f t="shared" si="2"/>
        <v>17725.080000000002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19000</v>
      </c>
      <c r="J45" s="54">
        <f>SUM(J46:J60)</f>
        <v>19000</v>
      </c>
      <c r="K45" s="52">
        <f>SUM(K46:K60)</f>
        <v>17725.080000000002</v>
      </c>
      <c r="L45" s="52">
        <f>SUM(L46:L60)</f>
        <v>17725.080000000002</v>
      </c>
      <c r="Q45" s="102"/>
      <c r="R45" s="102"/>
    </row>
    <row r="46" spans="1:19" ht="15.75" customHeight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3000</v>
      </c>
      <c r="J46" s="63">
        <v>3000</v>
      </c>
      <c r="K46" s="63">
        <v>2261.06</v>
      </c>
      <c r="L46" s="63">
        <v>2261.06</v>
      </c>
      <c r="Q46" s="102"/>
      <c r="R46" s="102"/>
    </row>
    <row r="47" spans="1:19" ht="26.25" hidden="1" customHeight="1" collapsed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0</v>
      </c>
      <c r="J47" s="63">
        <v>0</v>
      </c>
      <c r="K47" s="63">
        <v>0</v>
      </c>
      <c r="L47" s="63">
        <v>0</v>
      </c>
      <c r="Q47" s="102"/>
      <c r="R47" s="102"/>
    </row>
    <row r="48" spans="1:19" ht="26.25" customHeight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100</v>
      </c>
      <c r="J48" s="63">
        <v>100</v>
      </c>
      <c r="K48" s="63">
        <v>100</v>
      </c>
      <c r="L48" s="63">
        <v>100</v>
      </c>
      <c r="Q48" s="102"/>
      <c r="R48" s="102"/>
    </row>
    <row r="49" spans="1:19" ht="27" hidden="1" customHeight="1" collapsed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0</v>
      </c>
      <c r="J49" s="63">
        <v>0</v>
      </c>
      <c r="K49" s="63">
        <v>0</v>
      </c>
      <c r="L49" s="63">
        <v>0</v>
      </c>
      <c r="Q49" s="102"/>
      <c r="R49" s="102"/>
    </row>
    <row r="50" spans="1:19" ht="26.25" customHeight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200</v>
      </c>
      <c r="J50" s="63">
        <v>200</v>
      </c>
      <c r="K50" s="63">
        <v>200</v>
      </c>
      <c r="L50" s="63">
        <v>200</v>
      </c>
      <c r="Q50" s="102"/>
      <c r="R50" s="102"/>
    </row>
    <row r="51" spans="1:19" ht="15" hidden="1" customHeight="1" collapsed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0</v>
      </c>
      <c r="J51" s="63">
        <v>0</v>
      </c>
      <c r="K51" s="63">
        <v>0</v>
      </c>
      <c r="L51" s="63">
        <v>0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customHeight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300</v>
      </c>
      <c r="J54" s="63">
        <v>300</v>
      </c>
      <c r="K54" s="63">
        <v>300</v>
      </c>
      <c r="L54" s="63">
        <v>300</v>
      </c>
      <c r="Q54" s="102"/>
      <c r="R54" s="102"/>
    </row>
    <row r="55" spans="1:19" ht="15.75" customHeight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200</v>
      </c>
      <c r="J55" s="63">
        <v>200</v>
      </c>
      <c r="K55" s="63">
        <v>200</v>
      </c>
      <c r="L55" s="63">
        <v>200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customHeight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14300</v>
      </c>
      <c r="J57" s="63">
        <v>14300</v>
      </c>
      <c r="K57" s="63">
        <v>13764.02</v>
      </c>
      <c r="L57" s="63">
        <v>13764.02</v>
      </c>
      <c r="Q57" s="102"/>
      <c r="R57" s="102"/>
    </row>
    <row r="58" spans="1:19" ht="27.75" customHeight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200</v>
      </c>
      <c r="J58" s="63">
        <v>200</v>
      </c>
      <c r="K58" s="63">
        <v>200</v>
      </c>
      <c r="L58" s="63">
        <v>200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customHeight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700</v>
      </c>
      <c r="J60" s="63">
        <v>700</v>
      </c>
      <c r="K60" s="63">
        <v>700</v>
      </c>
      <c r="L60" s="63">
        <v>700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customHeight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1600</v>
      </c>
      <c r="J131" s="40">
        <f>SUM(J132+J137+J145)</f>
        <v>1600</v>
      </c>
      <c r="K131" s="39">
        <f>SUM(K132+K137+K145)</f>
        <v>1600</v>
      </c>
      <c r="L131" s="34">
        <f>SUM(L132+L137+L145)</f>
        <v>1600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1600</v>
      </c>
      <c r="J145" s="40">
        <f t="shared" si="15"/>
        <v>1600</v>
      </c>
      <c r="K145" s="39">
        <f t="shared" si="15"/>
        <v>1600</v>
      </c>
      <c r="L145" s="34">
        <f t="shared" si="15"/>
        <v>1600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1600</v>
      </c>
      <c r="J146" s="75">
        <f t="shared" si="15"/>
        <v>1600</v>
      </c>
      <c r="K146" s="52">
        <f t="shared" si="15"/>
        <v>1600</v>
      </c>
      <c r="L146" s="54">
        <f t="shared" si="15"/>
        <v>1600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1600</v>
      </c>
      <c r="J147" s="40">
        <f>SUM(J148:J149)</f>
        <v>1600</v>
      </c>
      <c r="K147" s="39">
        <f>SUM(K148:K149)</f>
        <v>1600</v>
      </c>
      <c r="L147" s="34">
        <f>SUM(L148:L149)</f>
        <v>1600</v>
      </c>
    </row>
    <row r="148" spans="1:12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1600</v>
      </c>
      <c r="J148" s="94">
        <v>1600</v>
      </c>
      <c r="K148" s="94">
        <v>1600</v>
      </c>
      <c r="L148" s="94">
        <v>1600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76.5" hidden="1" customHeight="1" collapsed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0</v>
      </c>
      <c r="J176" s="40">
        <f>SUM(J177+J230+J295)</f>
        <v>0</v>
      </c>
      <c r="K176" s="39">
        <f>SUM(K177+K230+K295)</f>
        <v>0</v>
      </c>
      <c r="L176" s="34">
        <f>SUM(L177+L230+L295)</f>
        <v>0</v>
      </c>
    </row>
    <row r="177" spans="1:16" ht="34.5" hidden="1" customHeight="1" collapsed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0</v>
      </c>
      <c r="J178" s="40">
        <f>SUM(J179+J182+J187+J193+J198)</f>
        <v>0</v>
      </c>
      <c r="K178" s="39">
        <f>SUM(K179+K182+K187+K193+K198)</f>
        <v>0</v>
      </c>
      <c r="L178" s="34">
        <f>SUM(L179+L182+L187+L193+L198)</f>
        <v>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0</v>
      </c>
      <c r="J182" s="43">
        <f>J183</f>
        <v>0</v>
      </c>
      <c r="K182" s="42">
        <f>K183</f>
        <v>0</v>
      </c>
      <c r="L182" s="44">
        <f>L183</f>
        <v>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0</v>
      </c>
      <c r="J183" s="40">
        <f>SUM(J184:J186)</f>
        <v>0</v>
      </c>
      <c r="K183" s="39">
        <f>SUM(K184:K186)</f>
        <v>0</v>
      </c>
      <c r="L183" s="34">
        <f>SUM(L184:L186)</f>
        <v>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hidden="1" customHeight="1" collapsed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0</v>
      </c>
      <c r="J186" s="81">
        <v>0</v>
      </c>
      <c r="K186" s="81">
        <v>0</v>
      </c>
      <c r="L186" s="33">
        <v>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0</v>
      </c>
      <c r="J187" s="40">
        <f>J188</f>
        <v>0</v>
      </c>
      <c r="K187" s="39">
        <f>K188</f>
        <v>0</v>
      </c>
      <c r="L187" s="34">
        <f>L188</f>
        <v>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hidden="1" customHeight="1" collapsed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0</v>
      </c>
      <c r="J190" s="26">
        <v>0</v>
      </c>
      <c r="K190" s="26">
        <v>0</v>
      </c>
      <c r="L190" s="26">
        <v>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130730</v>
      </c>
      <c r="J360" s="19">
        <f>SUM(J30+J176)</f>
        <v>130730</v>
      </c>
      <c r="K360" s="19">
        <f>SUM(K30+K176)</f>
        <v>129431.05</v>
      </c>
      <c r="L360" s="19">
        <f>SUM(L30+L176)</f>
        <v>129431.05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A50"/>
  <sheetViews>
    <sheetView zoomScale="90" zoomScaleNormal="90" workbookViewId="0">
      <selection activeCell="E14" sqref="E14"/>
    </sheetView>
  </sheetViews>
  <sheetFormatPr defaultColWidth="8" defaultRowHeight="12"/>
  <cols>
    <col min="1" max="1" width="23.42578125" style="252" customWidth="1"/>
    <col min="2" max="2" width="7.85546875" style="252" customWidth="1"/>
    <col min="3" max="4" width="8.140625" style="252" customWidth="1"/>
    <col min="5" max="5" width="7.5703125" style="252" customWidth="1"/>
    <col min="6" max="7" width="7.42578125" style="252" customWidth="1"/>
    <col min="8" max="8" width="8.42578125" style="252" customWidth="1"/>
    <col min="9" max="9" width="8.140625" style="252" customWidth="1"/>
    <col min="10" max="10" width="6" style="252" customWidth="1"/>
    <col min="11" max="11" width="8.140625" style="252" customWidth="1"/>
    <col min="12" max="12" width="11.28515625" style="252" customWidth="1"/>
    <col min="13" max="13" width="8.28515625" style="252" customWidth="1"/>
    <col min="14" max="14" width="8" style="252"/>
    <col min="15" max="15" width="6" style="252" customWidth="1"/>
    <col min="16" max="16" width="7.5703125" style="252" customWidth="1"/>
    <col min="17" max="17" width="5.140625" style="252" customWidth="1"/>
    <col min="18" max="18" width="5.28515625" style="252" customWidth="1"/>
    <col min="19" max="19" width="12.140625" style="252" customWidth="1"/>
    <col min="20" max="16384" width="8" style="252"/>
  </cols>
  <sheetData>
    <row r="1" spans="1:27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616" t="s">
        <v>411</v>
      </c>
      <c r="O1" s="616"/>
      <c r="P1" s="616"/>
      <c r="Q1" s="616"/>
      <c r="R1" s="616"/>
      <c r="S1" s="616"/>
    </row>
    <row r="2" spans="1:27" ht="38.25" customHeight="1">
      <c r="A2" s="253"/>
      <c r="B2" s="617" t="s">
        <v>410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6"/>
      <c r="O2" s="616"/>
      <c r="P2" s="616"/>
      <c r="Q2" s="616"/>
      <c r="R2" s="616"/>
      <c r="S2" s="616"/>
    </row>
    <row r="3" spans="1:27">
      <c r="A3" s="253"/>
      <c r="B3" s="253"/>
      <c r="C3" s="253"/>
      <c r="D3" s="253"/>
      <c r="E3" s="253"/>
      <c r="F3" s="253"/>
      <c r="G3" s="253"/>
      <c r="H3" s="253" t="s">
        <v>409</v>
      </c>
      <c r="I3" s="359"/>
      <c r="J3" s="359"/>
      <c r="K3" s="359"/>
      <c r="L3" s="359"/>
      <c r="M3" s="359"/>
      <c r="N3" s="358"/>
      <c r="O3" s="358"/>
      <c r="P3" s="358"/>
      <c r="Q3" s="358"/>
      <c r="R3" s="358"/>
      <c r="S3" s="358"/>
    </row>
    <row r="4" spans="1:27">
      <c r="A4" s="253"/>
      <c r="B4" s="253"/>
      <c r="C4" s="253"/>
      <c r="D4" s="253"/>
      <c r="E4" s="253"/>
      <c r="F4" s="253"/>
      <c r="G4" s="253"/>
      <c r="H4" s="253"/>
      <c r="I4" s="359"/>
      <c r="J4" s="359"/>
      <c r="K4" s="359"/>
      <c r="L4" s="359"/>
      <c r="M4" s="359"/>
      <c r="N4" s="358"/>
      <c r="O4" s="358"/>
      <c r="P4" s="358"/>
      <c r="Q4" s="358"/>
      <c r="R4" s="358"/>
      <c r="S4" s="358"/>
      <c r="U4" s="357"/>
      <c r="V4" s="357"/>
      <c r="W4" s="357"/>
    </row>
    <row r="5" spans="1:27" ht="12.75">
      <c r="A5" s="618" t="s">
        <v>408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357"/>
      <c r="U5" s="357"/>
      <c r="V5" s="357"/>
    </row>
    <row r="6" spans="1:27">
      <c r="A6" s="356"/>
      <c r="B6" s="356"/>
      <c r="C6" s="356"/>
      <c r="D6" s="356"/>
      <c r="E6" s="356"/>
      <c r="F6" s="356"/>
      <c r="G6" s="356"/>
      <c r="H6" s="356"/>
      <c r="I6" s="356"/>
      <c r="J6" s="619"/>
      <c r="K6" s="619"/>
      <c r="L6" s="619"/>
      <c r="M6" s="619"/>
      <c r="N6" s="356"/>
      <c r="O6" s="356"/>
      <c r="P6" s="356"/>
      <c r="Q6" s="356"/>
      <c r="R6" s="356"/>
      <c r="S6" s="356"/>
    </row>
    <row r="7" spans="1:27">
      <c r="A7" s="353"/>
      <c r="B7" s="353"/>
      <c r="C7" s="353"/>
      <c r="D7" s="620">
        <v>44203</v>
      </c>
      <c r="E7" s="619"/>
      <c r="F7" s="619"/>
      <c r="G7" s="619"/>
      <c r="H7" s="619"/>
      <c r="I7" s="619"/>
      <c r="J7" s="619"/>
      <c r="K7" s="619"/>
      <c r="L7" s="619"/>
      <c r="M7" s="355"/>
      <c r="N7" s="353"/>
      <c r="O7" s="353"/>
      <c r="P7" s="353"/>
      <c r="Q7" s="353"/>
      <c r="R7" s="353"/>
      <c r="S7" s="353"/>
    </row>
    <row r="8" spans="1:27">
      <c r="A8" s="353"/>
      <c r="B8" s="353"/>
      <c r="C8" s="353"/>
      <c r="D8" s="353"/>
      <c r="E8" s="612" t="s">
        <v>407</v>
      </c>
      <c r="F8" s="612"/>
      <c r="G8" s="612"/>
      <c r="H8" s="612"/>
      <c r="I8" s="612"/>
      <c r="J8" s="612"/>
      <c r="K8" s="612"/>
      <c r="L8" s="612"/>
      <c r="M8" s="355"/>
      <c r="N8" s="353"/>
      <c r="O8" s="353"/>
      <c r="P8" s="353"/>
      <c r="Q8" s="353"/>
      <c r="R8" s="353"/>
      <c r="S8" s="353"/>
    </row>
    <row r="9" spans="1:27" ht="12.75">
      <c r="A9" s="354"/>
      <c r="B9" s="254"/>
      <c r="C9" s="254"/>
      <c r="D9" s="254"/>
      <c r="E9" s="254"/>
      <c r="F9" s="254"/>
      <c r="G9" s="254"/>
      <c r="H9" s="259"/>
      <c r="I9" s="259"/>
      <c r="J9" s="587"/>
      <c r="K9" s="587"/>
      <c r="L9" s="253"/>
      <c r="M9" s="253"/>
      <c r="N9" s="353"/>
      <c r="O9" s="353"/>
      <c r="P9" s="353"/>
      <c r="Q9" s="353"/>
      <c r="R9" s="353"/>
      <c r="S9" s="353"/>
    </row>
    <row r="10" spans="1:27" ht="12.75">
      <c r="A10" s="259"/>
      <c r="B10" s="613" t="s">
        <v>389</v>
      </c>
      <c r="C10" s="614"/>
      <c r="D10" s="352" t="s">
        <v>406</v>
      </c>
      <c r="E10" s="351"/>
      <c r="F10" s="345"/>
      <c r="G10" s="345"/>
      <c r="H10" s="259"/>
      <c r="I10" s="259"/>
      <c r="J10" s="615"/>
      <c r="K10" s="615"/>
      <c r="L10" s="253"/>
      <c r="M10" s="253"/>
      <c r="N10" s="253"/>
      <c r="O10" s="253"/>
      <c r="P10" s="253"/>
      <c r="Q10" s="338"/>
      <c r="R10" s="338"/>
      <c r="S10" s="338"/>
    </row>
    <row r="11" spans="1:27" ht="19.5">
      <c r="A11" s="350" t="s">
        <v>405</v>
      </c>
      <c r="B11" s="349" t="s">
        <v>380</v>
      </c>
      <c r="C11" s="349" t="s">
        <v>404</v>
      </c>
      <c r="D11" s="348" t="s">
        <v>403</v>
      </c>
      <c r="E11" s="347" t="s">
        <v>402</v>
      </c>
      <c r="F11" s="346"/>
      <c r="G11" s="345"/>
      <c r="H11" s="259"/>
      <c r="I11" s="259"/>
      <c r="J11" s="344"/>
      <c r="K11" s="344"/>
      <c r="L11" s="253"/>
      <c r="M11" s="253"/>
      <c r="N11" s="253"/>
      <c r="O11" s="253"/>
      <c r="P11" s="253"/>
      <c r="Q11" s="338"/>
      <c r="R11" s="338"/>
      <c r="S11" s="338"/>
    </row>
    <row r="12" spans="1:27" ht="12.75">
      <c r="A12" s="337" t="s">
        <v>401</v>
      </c>
      <c r="B12" s="343">
        <v>1</v>
      </c>
      <c r="C12" s="343">
        <v>1</v>
      </c>
      <c r="D12" s="342" t="s">
        <v>400</v>
      </c>
      <c r="E12" s="341" t="s">
        <v>400</v>
      </c>
      <c r="F12" s="254"/>
      <c r="G12" s="254"/>
      <c r="H12" s="259"/>
      <c r="I12" s="340" t="s">
        <v>399</v>
      </c>
      <c r="J12" s="593" t="s">
        <v>222</v>
      </c>
      <c r="K12" s="593"/>
      <c r="L12" s="593"/>
      <c r="M12" s="593"/>
      <c r="N12" s="593"/>
      <c r="O12" s="593"/>
      <c r="P12" s="587"/>
      <c r="Q12" s="587"/>
      <c r="R12" s="608">
        <v>1</v>
      </c>
      <c r="S12" s="609"/>
    </row>
    <row r="13" spans="1:27" ht="12.75">
      <c r="A13" s="337" t="s">
        <v>398</v>
      </c>
      <c r="B13" s="336">
        <v>4</v>
      </c>
      <c r="C13" s="336">
        <v>4</v>
      </c>
      <c r="D13" s="339">
        <v>4</v>
      </c>
      <c r="E13" s="335">
        <v>4</v>
      </c>
      <c r="F13" s="334"/>
      <c r="G13" s="334"/>
      <c r="H13" s="259"/>
      <c r="I13" s="594" t="s">
        <v>397</v>
      </c>
      <c r="J13" s="594"/>
      <c r="K13" s="594"/>
      <c r="L13" s="594"/>
      <c r="M13" s="594"/>
      <c r="N13" s="594"/>
      <c r="O13" s="594"/>
      <c r="P13" s="253"/>
      <c r="Q13" s="338"/>
      <c r="R13" s="338"/>
      <c r="S13" s="338"/>
    </row>
    <row r="14" spans="1:27" ht="12.75">
      <c r="A14" s="337" t="s">
        <v>396</v>
      </c>
      <c r="B14" s="336">
        <v>64</v>
      </c>
      <c r="C14" s="336">
        <v>56</v>
      </c>
      <c r="D14" s="336">
        <v>64</v>
      </c>
      <c r="E14" s="335">
        <v>61</v>
      </c>
      <c r="F14" s="334"/>
      <c r="G14" s="334"/>
      <c r="H14" s="259"/>
      <c r="I14" s="327" t="s">
        <v>395</v>
      </c>
      <c r="J14" s="327"/>
      <c r="K14" s="333"/>
      <c r="L14" s="333"/>
      <c r="M14" s="326"/>
      <c r="N14" s="259"/>
      <c r="O14" s="259"/>
      <c r="P14" s="332">
        <v>9</v>
      </c>
      <c r="Q14" s="332">
        <v>1</v>
      </c>
      <c r="R14" s="331">
        <v>1</v>
      </c>
      <c r="S14" s="331">
        <v>1</v>
      </c>
    </row>
    <row r="15" spans="1:27" ht="13.5" thickBot="1">
      <c r="A15" s="330"/>
      <c r="B15" s="329"/>
      <c r="C15" s="329"/>
      <c r="D15" s="328"/>
      <c r="E15" s="327"/>
      <c r="F15" s="327"/>
      <c r="G15" s="327"/>
      <c r="H15" s="326"/>
      <c r="I15" s="259"/>
      <c r="J15" s="259"/>
      <c r="K15" s="259"/>
      <c r="L15" s="253"/>
      <c r="M15" s="325"/>
      <c r="N15" s="253"/>
      <c r="O15" s="253"/>
      <c r="P15" s="253"/>
      <c r="Q15" s="325"/>
      <c r="R15" s="325"/>
      <c r="S15" s="325"/>
    </row>
    <row r="16" spans="1:27" ht="12.75">
      <c r="A16" s="595" t="s">
        <v>394</v>
      </c>
      <c r="B16" s="597" t="s">
        <v>393</v>
      </c>
      <c r="C16" s="598"/>
      <c r="D16" s="598"/>
      <c r="E16" s="598"/>
      <c r="F16" s="598"/>
      <c r="G16" s="599"/>
      <c r="H16" s="600" t="s">
        <v>392</v>
      </c>
      <c r="I16" s="601"/>
      <c r="J16" s="601"/>
      <c r="K16" s="601"/>
      <c r="L16" s="602"/>
      <c r="M16" s="600" t="s">
        <v>391</v>
      </c>
      <c r="N16" s="601"/>
      <c r="O16" s="601"/>
      <c r="P16" s="601"/>
      <c r="Q16" s="601"/>
      <c r="R16" s="601"/>
      <c r="S16" s="602"/>
      <c r="U16" s="324"/>
      <c r="V16" s="323"/>
      <c r="W16" s="323"/>
      <c r="X16" s="323"/>
      <c r="Y16" s="323"/>
      <c r="Z16" s="323"/>
      <c r="AA16" s="323"/>
    </row>
    <row r="17" spans="1:27" ht="12.75">
      <c r="A17" s="596"/>
      <c r="B17" s="603" t="s">
        <v>390</v>
      </c>
      <c r="C17" s="604"/>
      <c r="D17" s="604"/>
      <c r="E17" s="605" t="s">
        <v>389</v>
      </c>
      <c r="F17" s="606"/>
      <c r="G17" s="607"/>
      <c r="H17" s="592" t="s">
        <v>387</v>
      </c>
      <c r="I17" s="589" t="s">
        <v>386</v>
      </c>
      <c r="J17" s="589" t="s">
        <v>385</v>
      </c>
      <c r="K17" s="590" t="s">
        <v>388</v>
      </c>
      <c r="L17" s="591" t="s">
        <v>347</v>
      </c>
      <c r="M17" s="592" t="s">
        <v>387</v>
      </c>
      <c r="N17" s="589" t="s">
        <v>386</v>
      </c>
      <c r="O17" s="589" t="s">
        <v>385</v>
      </c>
      <c r="P17" s="590" t="s">
        <v>384</v>
      </c>
      <c r="Q17" s="589" t="s">
        <v>383</v>
      </c>
      <c r="R17" s="589" t="s">
        <v>382</v>
      </c>
      <c r="S17" s="610" t="s">
        <v>347</v>
      </c>
      <c r="U17" s="324"/>
      <c r="V17" s="323"/>
      <c r="W17" s="323"/>
      <c r="X17" s="323"/>
      <c r="Y17" s="323"/>
      <c r="Z17" s="323"/>
      <c r="AA17" s="323"/>
    </row>
    <row r="18" spans="1:27" ht="67.5">
      <c r="A18" s="596"/>
      <c r="B18" s="322" t="s">
        <v>380</v>
      </c>
      <c r="C18" s="320" t="s">
        <v>379</v>
      </c>
      <c r="D18" s="320" t="s">
        <v>381</v>
      </c>
      <c r="E18" s="321" t="s">
        <v>380</v>
      </c>
      <c r="F18" s="320" t="s">
        <v>379</v>
      </c>
      <c r="G18" s="319" t="s">
        <v>378</v>
      </c>
      <c r="H18" s="592"/>
      <c r="I18" s="589"/>
      <c r="J18" s="589"/>
      <c r="K18" s="590"/>
      <c r="L18" s="591"/>
      <c r="M18" s="592"/>
      <c r="N18" s="589"/>
      <c r="O18" s="589"/>
      <c r="P18" s="590"/>
      <c r="Q18" s="589"/>
      <c r="R18" s="589"/>
      <c r="S18" s="611"/>
    </row>
    <row r="19" spans="1:27">
      <c r="A19" s="318">
        <v>1</v>
      </c>
      <c r="B19" s="317">
        <v>2</v>
      </c>
      <c r="C19" s="316">
        <v>3</v>
      </c>
      <c r="D19" s="316">
        <v>4</v>
      </c>
      <c r="E19" s="313">
        <v>5</v>
      </c>
      <c r="F19" s="316">
        <v>6</v>
      </c>
      <c r="G19" s="315">
        <v>7</v>
      </c>
      <c r="H19" s="314">
        <v>8</v>
      </c>
      <c r="I19" s="313">
        <v>9</v>
      </c>
      <c r="J19" s="313">
        <v>10</v>
      </c>
      <c r="K19" s="313">
        <v>11</v>
      </c>
      <c r="L19" s="312">
        <v>12</v>
      </c>
      <c r="M19" s="314">
        <v>13</v>
      </c>
      <c r="N19" s="313">
        <v>14</v>
      </c>
      <c r="O19" s="313">
        <v>15</v>
      </c>
      <c r="P19" s="313">
        <v>16</v>
      </c>
      <c r="Q19" s="313">
        <v>17</v>
      </c>
      <c r="R19" s="313">
        <v>18</v>
      </c>
      <c r="S19" s="312">
        <v>19</v>
      </c>
    </row>
    <row r="20" spans="1:27" ht="22.5">
      <c r="A20" s="311" t="s">
        <v>377</v>
      </c>
      <c r="B20" s="310"/>
      <c r="C20" s="306"/>
      <c r="D20" s="306"/>
      <c r="E20" s="305"/>
      <c r="F20" s="306"/>
      <c r="G20" s="307"/>
      <c r="H20" s="296"/>
      <c r="I20" s="306"/>
      <c r="J20" s="306"/>
      <c r="K20" s="306"/>
      <c r="L20" s="265">
        <f t="shared" ref="L20:L39" si="0">SUM(H20:K20)</f>
        <v>0</v>
      </c>
      <c r="M20" s="296"/>
      <c r="N20" s="306"/>
      <c r="O20" s="306"/>
      <c r="P20" s="306"/>
      <c r="Q20" s="306"/>
      <c r="R20" s="306"/>
      <c r="S20" s="265">
        <f t="shared" ref="S20:S39" si="1">SUM(M20:R20)</f>
        <v>0</v>
      </c>
    </row>
    <row r="21" spans="1:27" ht="12.75">
      <c r="A21" s="308" t="s">
        <v>375</v>
      </c>
      <c r="B21" s="296"/>
      <c r="C21" s="306"/>
      <c r="D21" s="306"/>
      <c r="E21" s="305"/>
      <c r="F21" s="306"/>
      <c r="G21" s="307"/>
      <c r="H21" s="296"/>
      <c r="I21" s="306"/>
      <c r="J21" s="306"/>
      <c r="K21" s="306"/>
      <c r="L21" s="265">
        <f t="shared" si="0"/>
        <v>0</v>
      </c>
      <c r="M21" s="296"/>
      <c r="N21" s="306"/>
      <c r="O21" s="306"/>
      <c r="P21" s="306"/>
      <c r="Q21" s="306"/>
      <c r="R21" s="306"/>
      <c r="S21" s="265">
        <f t="shared" si="1"/>
        <v>0</v>
      </c>
    </row>
    <row r="22" spans="1:27" ht="12.75">
      <c r="A22" s="309" t="s">
        <v>376</v>
      </c>
      <c r="B22" s="296"/>
      <c r="C22" s="306"/>
      <c r="D22" s="306"/>
      <c r="E22" s="305"/>
      <c r="F22" s="306"/>
      <c r="G22" s="307"/>
      <c r="H22" s="296"/>
      <c r="I22" s="306"/>
      <c r="J22" s="306"/>
      <c r="K22" s="306"/>
      <c r="L22" s="265">
        <f t="shared" si="0"/>
        <v>0</v>
      </c>
      <c r="M22" s="296"/>
      <c r="N22" s="306"/>
      <c r="O22" s="306"/>
      <c r="P22" s="306"/>
      <c r="Q22" s="305"/>
      <c r="R22" s="305"/>
      <c r="S22" s="265">
        <f t="shared" si="1"/>
        <v>0</v>
      </c>
    </row>
    <row r="23" spans="1:27" ht="12.75">
      <c r="A23" s="308" t="s">
        <v>375</v>
      </c>
      <c r="B23" s="296"/>
      <c r="C23" s="306"/>
      <c r="D23" s="306"/>
      <c r="E23" s="305"/>
      <c r="F23" s="306"/>
      <c r="G23" s="307"/>
      <c r="H23" s="296"/>
      <c r="I23" s="306"/>
      <c r="J23" s="306"/>
      <c r="K23" s="306"/>
      <c r="L23" s="265">
        <f t="shared" si="0"/>
        <v>0</v>
      </c>
      <c r="M23" s="296"/>
      <c r="N23" s="306"/>
      <c r="O23" s="306"/>
      <c r="P23" s="306"/>
      <c r="Q23" s="305"/>
      <c r="R23" s="305"/>
      <c r="S23" s="265">
        <f t="shared" si="1"/>
        <v>0</v>
      </c>
    </row>
    <row r="24" spans="1:27" ht="25.5">
      <c r="A24" s="300" t="s">
        <v>374</v>
      </c>
      <c r="B24" s="299">
        <v>7.3250000000000002</v>
      </c>
      <c r="C24" s="295">
        <v>7.45</v>
      </c>
      <c r="D24" s="297">
        <v>7.37</v>
      </c>
      <c r="E24" s="294">
        <v>7.3250000000000002</v>
      </c>
      <c r="F24" s="295">
        <v>7.45</v>
      </c>
      <c r="G24" s="298">
        <v>7.37</v>
      </c>
      <c r="H24" s="296">
        <v>101885</v>
      </c>
      <c r="I24" s="295"/>
      <c r="J24" s="295"/>
      <c r="K24" s="297"/>
      <c r="L24" s="265">
        <f t="shared" si="0"/>
        <v>101885</v>
      </c>
      <c r="M24" s="296">
        <v>100885</v>
      </c>
      <c r="N24" s="295"/>
      <c r="O24" s="295"/>
      <c r="P24" s="295"/>
      <c r="Q24" s="294">
        <v>1000</v>
      </c>
      <c r="R24" s="294"/>
      <c r="S24" s="265">
        <f t="shared" si="1"/>
        <v>101885</v>
      </c>
    </row>
    <row r="25" spans="1:27" ht="12.75">
      <c r="A25" s="301" t="s">
        <v>365</v>
      </c>
      <c r="B25" s="299">
        <v>4.7249999999999996</v>
      </c>
      <c r="C25" s="295">
        <v>4.7249999999999996</v>
      </c>
      <c r="D25" s="297">
        <v>4.7249999999999996</v>
      </c>
      <c r="E25" s="294">
        <v>4.7249999999999996</v>
      </c>
      <c r="F25" s="295">
        <v>4.7249999999999996</v>
      </c>
      <c r="G25" s="298">
        <v>4.7249999999999996</v>
      </c>
      <c r="H25" s="296">
        <v>68600</v>
      </c>
      <c r="I25" s="295"/>
      <c r="J25" s="295"/>
      <c r="K25" s="297"/>
      <c r="L25" s="265">
        <f t="shared" si="0"/>
        <v>68600</v>
      </c>
      <c r="M25" s="296">
        <v>68600</v>
      </c>
      <c r="N25" s="295"/>
      <c r="O25" s="295"/>
      <c r="P25" s="295"/>
      <c r="Q25" s="294"/>
      <c r="R25" s="294"/>
      <c r="S25" s="265">
        <f t="shared" si="1"/>
        <v>68600</v>
      </c>
    </row>
    <row r="26" spans="1:27" ht="12.75">
      <c r="A26" s="304" t="s">
        <v>373</v>
      </c>
      <c r="B26" s="299"/>
      <c r="C26" s="295"/>
      <c r="D26" s="297"/>
      <c r="E26" s="294"/>
      <c r="F26" s="295"/>
      <c r="G26" s="298"/>
      <c r="H26" s="296"/>
      <c r="I26" s="295"/>
      <c r="J26" s="295"/>
      <c r="K26" s="297"/>
      <c r="L26" s="265">
        <f t="shared" si="0"/>
        <v>0</v>
      </c>
      <c r="M26" s="296"/>
      <c r="N26" s="295"/>
      <c r="O26" s="295"/>
      <c r="P26" s="295"/>
      <c r="Q26" s="294"/>
      <c r="R26" s="294"/>
      <c r="S26" s="265">
        <f t="shared" si="1"/>
        <v>0</v>
      </c>
    </row>
    <row r="27" spans="1:27" ht="12.75">
      <c r="A27" s="301" t="s">
        <v>365</v>
      </c>
      <c r="B27" s="299"/>
      <c r="C27" s="295"/>
      <c r="D27" s="297"/>
      <c r="E27" s="294"/>
      <c r="F27" s="295"/>
      <c r="G27" s="298"/>
      <c r="H27" s="296"/>
      <c r="I27" s="295"/>
      <c r="J27" s="295"/>
      <c r="K27" s="297"/>
      <c r="L27" s="265">
        <f t="shared" si="0"/>
        <v>0</v>
      </c>
      <c r="M27" s="296"/>
      <c r="N27" s="295"/>
      <c r="O27" s="295"/>
      <c r="P27" s="295"/>
      <c r="Q27" s="294"/>
      <c r="R27" s="294"/>
      <c r="S27" s="265">
        <f t="shared" si="1"/>
        <v>0</v>
      </c>
    </row>
    <row r="28" spans="1:27" ht="12.75">
      <c r="A28" s="300" t="s">
        <v>372</v>
      </c>
      <c r="B28" s="299">
        <v>0.5</v>
      </c>
      <c r="C28" s="303"/>
      <c r="D28" s="297">
        <v>0.33</v>
      </c>
      <c r="E28" s="294">
        <v>0.5</v>
      </c>
      <c r="F28" s="295"/>
      <c r="G28" s="298">
        <v>0.33</v>
      </c>
      <c r="H28" s="296">
        <v>3200</v>
      </c>
      <c r="I28" s="295"/>
      <c r="J28" s="295"/>
      <c r="K28" s="297"/>
      <c r="L28" s="265">
        <f t="shared" si="0"/>
        <v>3200</v>
      </c>
      <c r="M28" s="296">
        <v>3200</v>
      </c>
      <c r="N28" s="295"/>
      <c r="O28" s="295"/>
      <c r="P28" s="295"/>
      <c r="Q28" s="294"/>
      <c r="R28" s="294"/>
      <c r="S28" s="265">
        <f t="shared" si="1"/>
        <v>3200</v>
      </c>
    </row>
    <row r="29" spans="1:27" ht="12.75">
      <c r="A29" s="301" t="s">
        <v>365</v>
      </c>
      <c r="B29" s="299"/>
      <c r="C29" s="295"/>
      <c r="D29" s="297"/>
      <c r="E29" s="294"/>
      <c r="F29" s="295"/>
      <c r="G29" s="298"/>
      <c r="H29" s="296"/>
      <c r="I29" s="295"/>
      <c r="J29" s="295"/>
      <c r="K29" s="297"/>
      <c r="L29" s="265">
        <f t="shared" si="0"/>
        <v>0</v>
      </c>
      <c r="M29" s="296"/>
      <c r="N29" s="295"/>
      <c r="O29" s="295"/>
      <c r="P29" s="295"/>
      <c r="Q29" s="294"/>
      <c r="R29" s="294"/>
      <c r="S29" s="265">
        <f t="shared" si="1"/>
        <v>0</v>
      </c>
    </row>
    <row r="30" spans="1:27" ht="12.75">
      <c r="A30" s="302" t="s">
        <v>371</v>
      </c>
      <c r="B30" s="299"/>
      <c r="C30" s="295"/>
      <c r="D30" s="297"/>
      <c r="E30" s="294"/>
      <c r="F30" s="295"/>
      <c r="G30" s="298"/>
      <c r="H30" s="296"/>
      <c r="I30" s="295"/>
      <c r="J30" s="295"/>
      <c r="K30" s="297"/>
      <c r="L30" s="265">
        <f t="shared" si="0"/>
        <v>0</v>
      </c>
      <c r="M30" s="296"/>
      <c r="N30" s="295"/>
      <c r="O30" s="295"/>
      <c r="P30" s="295"/>
      <c r="Q30" s="294"/>
      <c r="R30" s="294"/>
      <c r="S30" s="265">
        <f t="shared" si="1"/>
        <v>0</v>
      </c>
    </row>
    <row r="31" spans="1:27" ht="12.75">
      <c r="A31" s="301" t="s">
        <v>365</v>
      </c>
      <c r="B31" s="299"/>
      <c r="C31" s="295"/>
      <c r="D31" s="297"/>
      <c r="E31" s="294"/>
      <c r="F31" s="295"/>
      <c r="G31" s="298"/>
      <c r="H31" s="296"/>
      <c r="I31" s="295"/>
      <c r="J31" s="295"/>
      <c r="K31" s="297"/>
      <c r="L31" s="265">
        <f t="shared" si="0"/>
        <v>0</v>
      </c>
      <c r="M31" s="296"/>
      <c r="N31" s="295"/>
      <c r="O31" s="295"/>
      <c r="P31" s="295"/>
      <c r="Q31" s="294"/>
      <c r="R31" s="294"/>
      <c r="S31" s="265">
        <f t="shared" si="1"/>
        <v>0</v>
      </c>
    </row>
    <row r="32" spans="1:27" ht="12.75">
      <c r="A32" s="300" t="s">
        <v>370</v>
      </c>
      <c r="B32" s="299">
        <v>8.9</v>
      </c>
      <c r="C32" s="295">
        <v>9.9</v>
      </c>
      <c r="D32" s="297">
        <v>9.23</v>
      </c>
      <c r="E32" s="294">
        <v>8.9</v>
      </c>
      <c r="F32" s="295">
        <v>9.9</v>
      </c>
      <c r="G32" s="298">
        <v>9.23</v>
      </c>
      <c r="H32" s="296">
        <v>72215</v>
      </c>
      <c r="I32" s="295">
        <v>3500</v>
      </c>
      <c r="J32" s="295"/>
      <c r="K32" s="297"/>
      <c r="L32" s="265">
        <f t="shared" si="0"/>
        <v>75715</v>
      </c>
      <c r="M32" s="296">
        <v>70800</v>
      </c>
      <c r="N32" s="295">
        <v>3500</v>
      </c>
      <c r="O32" s="295"/>
      <c r="P32" s="295"/>
      <c r="Q32" s="294">
        <v>1000</v>
      </c>
      <c r="R32" s="294"/>
      <c r="S32" s="265">
        <f t="shared" si="1"/>
        <v>75300</v>
      </c>
    </row>
    <row r="33" spans="1:19" ht="13.5" thickBot="1">
      <c r="A33" s="293" t="s">
        <v>369</v>
      </c>
      <c r="B33" s="291">
        <v>1.5</v>
      </c>
      <c r="C33" s="288">
        <v>1.5</v>
      </c>
      <c r="D33" s="290">
        <v>1.5</v>
      </c>
      <c r="E33" s="287">
        <v>1.5</v>
      </c>
      <c r="F33" s="288">
        <v>1.5</v>
      </c>
      <c r="G33" s="292">
        <v>1.5</v>
      </c>
      <c r="H33" s="291">
        <v>9800</v>
      </c>
      <c r="I33" s="288"/>
      <c r="J33" s="288"/>
      <c r="K33" s="290"/>
      <c r="L33" s="286">
        <f t="shared" si="0"/>
        <v>9800</v>
      </c>
      <c r="M33" s="289">
        <v>9800</v>
      </c>
      <c r="N33" s="288"/>
      <c r="O33" s="288"/>
      <c r="P33" s="288"/>
      <c r="Q33" s="287"/>
      <c r="R33" s="287"/>
      <c r="S33" s="286">
        <f t="shared" si="1"/>
        <v>9800</v>
      </c>
    </row>
    <row r="34" spans="1:19" ht="12.75">
      <c r="A34" s="285" t="s">
        <v>347</v>
      </c>
      <c r="B34" s="283">
        <f t="shared" ref="B34:K34" si="2">SUM(B20,B24,B26,B28,B30,B32,B22)</f>
        <v>16.725000000000001</v>
      </c>
      <c r="C34" s="282">
        <f t="shared" si="2"/>
        <v>17.350000000000001</v>
      </c>
      <c r="D34" s="282">
        <f t="shared" si="2"/>
        <v>16.93</v>
      </c>
      <c r="E34" s="282">
        <f t="shared" si="2"/>
        <v>16.725000000000001</v>
      </c>
      <c r="F34" s="282">
        <f t="shared" si="2"/>
        <v>17.350000000000001</v>
      </c>
      <c r="G34" s="284">
        <f t="shared" si="2"/>
        <v>16.93</v>
      </c>
      <c r="H34" s="283">
        <f t="shared" si="2"/>
        <v>177300</v>
      </c>
      <c r="I34" s="282">
        <f t="shared" si="2"/>
        <v>3500</v>
      </c>
      <c r="J34" s="282">
        <f t="shared" si="2"/>
        <v>0</v>
      </c>
      <c r="K34" s="282">
        <f t="shared" si="2"/>
        <v>0</v>
      </c>
      <c r="L34" s="281">
        <f t="shared" si="0"/>
        <v>180800</v>
      </c>
      <c r="M34" s="283">
        <f t="shared" ref="M34:R34" si="3">SUM(M20,M24,M26,M28,M30,M32,M22)</f>
        <v>174885</v>
      </c>
      <c r="N34" s="282">
        <f t="shared" si="3"/>
        <v>3500</v>
      </c>
      <c r="O34" s="282">
        <f t="shared" si="3"/>
        <v>0</v>
      </c>
      <c r="P34" s="282">
        <f t="shared" si="3"/>
        <v>0</v>
      </c>
      <c r="Q34" s="282">
        <f t="shared" si="3"/>
        <v>2000</v>
      </c>
      <c r="R34" s="282">
        <f t="shared" si="3"/>
        <v>0</v>
      </c>
      <c r="S34" s="281">
        <f t="shared" si="1"/>
        <v>180385</v>
      </c>
    </row>
    <row r="35" spans="1:19" ht="13.5" thickBot="1">
      <c r="A35" s="280" t="s">
        <v>368</v>
      </c>
      <c r="B35" s="278">
        <f t="shared" ref="B35:K35" si="4">SUM(B21,B25,B27,B29,B31,B23)</f>
        <v>4.7249999999999996</v>
      </c>
      <c r="C35" s="277">
        <f t="shared" si="4"/>
        <v>4.7249999999999996</v>
      </c>
      <c r="D35" s="277">
        <f t="shared" si="4"/>
        <v>4.7249999999999996</v>
      </c>
      <c r="E35" s="277">
        <f t="shared" si="4"/>
        <v>4.7249999999999996</v>
      </c>
      <c r="F35" s="277">
        <f t="shared" si="4"/>
        <v>4.7249999999999996</v>
      </c>
      <c r="G35" s="279">
        <f t="shared" si="4"/>
        <v>4.7249999999999996</v>
      </c>
      <c r="H35" s="278">
        <f t="shared" si="4"/>
        <v>68600</v>
      </c>
      <c r="I35" s="277">
        <f t="shared" si="4"/>
        <v>0</v>
      </c>
      <c r="J35" s="277">
        <f t="shared" si="4"/>
        <v>0</v>
      </c>
      <c r="K35" s="277">
        <f t="shared" si="4"/>
        <v>0</v>
      </c>
      <c r="L35" s="276">
        <f t="shared" si="0"/>
        <v>68600</v>
      </c>
      <c r="M35" s="278">
        <f t="shared" ref="M35:R35" si="5">SUM(M21,M25,M27,M29,M31,M23)</f>
        <v>68600</v>
      </c>
      <c r="N35" s="277">
        <f t="shared" si="5"/>
        <v>0</v>
      </c>
      <c r="O35" s="277">
        <f t="shared" si="5"/>
        <v>0</v>
      </c>
      <c r="P35" s="277">
        <f t="shared" si="5"/>
        <v>0</v>
      </c>
      <c r="Q35" s="277">
        <f t="shared" si="5"/>
        <v>0</v>
      </c>
      <c r="R35" s="277">
        <f t="shared" si="5"/>
        <v>0</v>
      </c>
      <c r="S35" s="276">
        <f t="shared" si="1"/>
        <v>68600</v>
      </c>
    </row>
    <row r="36" spans="1:19" ht="12.75">
      <c r="A36" s="275" t="s">
        <v>367</v>
      </c>
      <c r="B36" s="273">
        <f t="shared" ref="B36:K36" si="6">SUM(B20,B24,B26,B22)</f>
        <v>7.3250000000000002</v>
      </c>
      <c r="C36" s="272">
        <f t="shared" si="6"/>
        <v>7.45</v>
      </c>
      <c r="D36" s="272">
        <f t="shared" si="6"/>
        <v>7.37</v>
      </c>
      <c r="E36" s="272">
        <f t="shared" si="6"/>
        <v>7.3250000000000002</v>
      </c>
      <c r="F36" s="272">
        <f t="shared" si="6"/>
        <v>7.45</v>
      </c>
      <c r="G36" s="274">
        <f t="shared" si="6"/>
        <v>7.37</v>
      </c>
      <c r="H36" s="273">
        <f t="shared" si="6"/>
        <v>101885</v>
      </c>
      <c r="I36" s="272">
        <f t="shared" si="6"/>
        <v>0</v>
      </c>
      <c r="J36" s="272">
        <f t="shared" si="6"/>
        <v>0</v>
      </c>
      <c r="K36" s="272">
        <f t="shared" si="6"/>
        <v>0</v>
      </c>
      <c r="L36" s="271">
        <f t="shared" si="0"/>
        <v>101885</v>
      </c>
      <c r="M36" s="273">
        <f t="shared" ref="M36:R37" si="7">SUM(M20,M24,M26,M22)</f>
        <v>100885</v>
      </c>
      <c r="N36" s="272">
        <f t="shared" si="7"/>
        <v>0</v>
      </c>
      <c r="O36" s="272">
        <f t="shared" si="7"/>
        <v>0</v>
      </c>
      <c r="P36" s="272">
        <f t="shared" si="7"/>
        <v>0</v>
      </c>
      <c r="Q36" s="272">
        <f t="shared" si="7"/>
        <v>1000</v>
      </c>
      <c r="R36" s="272">
        <f t="shared" si="7"/>
        <v>0</v>
      </c>
      <c r="S36" s="271">
        <f t="shared" si="1"/>
        <v>101885</v>
      </c>
    </row>
    <row r="37" spans="1:19" ht="12.75">
      <c r="A37" s="270" t="s">
        <v>365</v>
      </c>
      <c r="B37" s="267">
        <f t="shared" ref="B37:K37" si="8">SUM(B21,B25,B27,B23)</f>
        <v>4.7249999999999996</v>
      </c>
      <c r="C37" s="266">
        <f t="shared" si="8"/>
        <v>4.7249999999999996</v>
      </c>
      <c r="D37" s="266">
        <f t="shared" si="8"/>
        <v>4.7249999999999996</v>
      </c>
      <c r="E37" s="266">
        <f t="shared" si="8"/>
        <v>4.7249999999999996</v>
      </c>
      <c r="F37" s="266">
        <f t="shared" si="8"/>
        <v>4.7249999999999996</v>
      </c>
      <c r="G37" s="268">
        <f t="shared" si="8"/>
        <v>4.7249999999999996</v>
      </c>
      <c r="H37" s="267">
        <f t="shared" si="8"/>
        <v>68600</v>
      </c>
      <c r="I37" s="266">
        <f t="shared" si="8"/>
        <v>0</v>
      </c>
      <c r="J37" s="266">
        <f t="shared" si="8"/>
        <v>0</v>
      </c>
      <c r="K37" s="266">
        <f t="shared" si="8"/>
        <v>0</v>
      </c>
      <c r="L37" s="265">
        <f t="shared" si="0"/>
        <v>68600</v>
      </c>
      <c r="M37" s="267">
        <f t="shared" si="7"/>
        <v>68600</v>
      </c>
      <c r="N37" s="266">
        <f t="shared" si="7"/>
        <v>0</v>
      </c>
      <c r="O37" s="266">
        <f t="shared" si="7"/>
        <v>0</v>
      </c>
      <c r="P37" s="266">
        <f t="shared" si="7"/>
        <v>0</v>
      </c>
      <c r="Q37" s="266">
        <f t="shared" si="7"/>
        <v>0</v>
      </c>
      <c r="R37" s="266">
        <f t="shared" si="7"/>
        <v>0</v>
      </c>
      <c r="S37" s="265">
        <f t="shared" si="1"/>
        <v>68600</v>
      </c>
    </row>
    <row r="38" spans="1:19" ht="12.75">
      <c r="A38" s="269" t="s">
        <v>366</v>
      </c>
      <c r="B38" s="267">
        <f t="shared" ref="B38:K38" si="9">SUM(B26,B28,B30)</f>
        <v>0.5</v>
      </c>
      <c r="C38" s="266">
        <f t="shared" si="9"/>
        <v>0</v>
      </c>
      <c r="D38" s="266">
        <f t="shared" si="9"/>
        <v>0.33</v>
      </c>
      <c r="E38" s="266">
        <f t="shared" si="9"/>
        <v>0.5</v>
      </c>
      <c r="F38" s="266">
        <f t="shared" si="9"/>
        <v>0</v>
      </c>
      <c r="G38" s="268">
        <f t="shared" si="9"/>
        <v>0.33</v>
      </c>
      <c r="H38" s="267">
        <f t="shared" si="9"/>
        <v>3200</v>
      </c>
      <c r="I38" s="266">
        <f t="shared" si="9"/>
        <v>0</v>
      </c>
      <c r="J38" s="266">
        <f t="shared" si="9"/>
        <v>0</v>
      </c>
      <c r="K38" s="266">
        <f t="shared" si="9"/>
        <v>0</v>
      </c>
      <c r="L38" s="265">
        <f t="shared" si="0"/>
        <v>3200</v>
      </c>
      <c r="M38" s="267">
        <f t="shared" ref="M38:R39" si="10">SUM(M26,M28,M30)</f>
        <v>3200</v>
      </c>
      <c r="N38" s="266">
        <f t="shared" si="10"/>
        <v>0</v>
      </c>
      <c r="O38" s="266">
        <f t="shared" si="10"/>
        <v>0</v>
      </c>
      <c r="P38" s="266">
        <f t="shared" si="10"/>
        <v>0</v>
      </c>
      <c r="Q38" s="266">
        <f t="shared" si="10"/>
        <v>0</v>
      </c>
      <c r="R38" s="266">
        <f t="shared" si="10"/>
        <v>0</v>
      </c>
      <c r="S38" s="265">
        <f t="shared" si="1"/>
        <v>3200</v>
      </c>
    </row>
    <row r="39" spans="1:19" ht="13.5" thickBot="1">
      <c r="A39" s="264" t="s">
        <v>365</v>
      </c>
      <c r="B39" s="262">
        <f t="shared" ref="B39:K39" si="11">SUM(B27,B29,B31)</f>
        <v>0</v>
      </c>
      <c r="C39" s="261">
        <f t="shared" si="11"/>
        <v>0</v>
      </c>
      <c r="D39" s="261">
        <f t="shared" si="11"/>
        <v>0</v>
      </c>
      <c r="E39" s="261">
        <f t="shared" si="11"/>
        <v>0</v>
      </c>
      <c r="F39" s="261">
        <f t="shared" si="11"/>
        <v>0</v>
      </c>
      <c r="G39" s="263">
        <f t="shared" si="11"/>
        <v>0</v>
      </c>
      <c r="H39" s="262">
        <f t="shared" si="11"/>
        <v>0</v>
      </c>
      <c r="I39" s="261">
        <f t="shared" si="11"/>
        <v>0</v>
      </c>
      <c r="J39" s="261">
        <f t="shared" si="11"/>
        <v>0</v>
      </c>
      <c r="K39" s="261">
        <f t="shared" si="11"/>
        <v>0</v>
      </c>
      <c r="L39" s="260">
        <f t="shared" si="0"/>
        <v>0</v>
      </c>
      <c r="M39" s="262">
        <f t="shared" si="10"/>
        <v>0</v>
      </c>
      <c r="N39" s="261">
        <f t="shared" si="10"/>
        <v>0</v>
      </c>
      <c r="O39" s="261">
        <f t="shared" si="10"/>
        <v>0</v>
      </c>
      <c r="P39" s="261">
        <f t="shared" si="10"/>
        <v>0</v>
      </c>
      <c r="Q39" s="261">
        <f t="shared" si="10"/>
        <v>0</v>
      </c>
      <c r="R39" s="261">
        <f t="shared" si="10"/>
        <v>0</v>
      </c>
      <c r="S39" s="260">
        <f t="shared" si="1"/>
        <v>0</v>
      </c>
    </row>
    <row r="41" spans="1:19" ht="12.75">
      <c r="A41" s="256" t="s">
        <v>364</v>
      </c>
      <c r="B41" s="256"/>
      <c r="C41" s="256"/>
      <c r="D41" s="259"/>
      <c r="E41" s="259"/>
      <c r="F41" s="259"/>
      <c r="G41" s="259"/>
      <c r="H41" s="259"/>
      <c r="I41" s="259"/>
      <c r="J41" s="259"/>
      <c r="K41" s="259"/>
      <c r="L41" s="253"/>
      <c r="M41" s="253"/>
      <c r="N41" s="253"/>
      <c r="O41" s="253"/>
      <c r="P41" s="253"/>
      <c r="Q41" s="253"/>
      <c r="R41" s="253"/>
      <c r="S41" s="253"/>
    </row>
    <row r="42" spans="1:19" ht="12.75">
      <c r="A42" s="257" t="s">
        <v>292</v>
      </c>
      <c r="B42" s="257"/>
      <c r="C42" s="257"/>
      <c r="D42" s="253"/>
      <c r="E42" s="258"/>
      <c r="F42" s="258"/>
      <c r="G42" s="258"/>
      <c r="H42" s="258"/>
      <c r="I42" s="258"/>
      <c r="J42" s="257"/>
      <c r="K42" s="586" t="s">
        <v>327</v>
      </c>
      <c r="L42" s="586"/>
      <c r="M42" s="586"/>
      <c r="N42" s="586"/>
      <c r="O42" s="586"/>
      <c r="P42" s="586"/>
      <c r="Q42" s="253"/>
      <c r="R42" s="253"/>
      <c r="S42" s="253"/>
    </row>
    <row r="43" spans="1:19" ht="12.75">
      <c r="A43" s="587"/>
      <c r="B43" s="587"/>
      <c r="C43" s="254"/>
      <c r="D43" s="253"/>
      <c r="E43" s="253"/>
      <c r="F43" s="588" t="s">
        <v>1</v>
      </c>
      <c r="G43" s="588"/>
      <c r="H43" s="588"/>
      <c r="I43" s="256"/>
      <c r="J43" s="256"/>
      <c r="K43" s="256"/>
      <c r="L43" s="256"/>
      <c r="M43" s="255" t="s">
        <v>0</v>
      </c>
      <c r="N43" s="255"/>
      <c r="O43" s="254"/>
      <c r="P43" s="253"/>
      <c r="Q43" s="253"/>
      <c r="R43" s="253"/>
      <c r="S43" s="253"/>
    </row>
    <row r="44" spans="1:19" ht="12.75">
      <c r="A44" s="254"/>
      <c r="B44" s="254"/>
      <c r="C44" s="254"/>
      <c r="D44" s="253"/>
      <c r="E44" s="253"/>
      <c r="F44" s="253"/>
      <c r="G44" s="253"/>
      <c r="H44" s="254"/>
      <c r="I44" s="253"/>
      <c r="J44" s="253"/>
      <c r="K44" s="259"/>
      <c r="L44" s="259"/>
      <c r="M44" s="254"/>
      <c r="N44" s="254"/>
      <c r="O44" s="254"/>
      <c r="P44" s="253"/>
      <c r="Q44" s="253"/>
      <c r="R44" s="253"/>
      <c r="S44" s="253"/>
    </row>
    <row r="45" spans="1:19" ht="12.75">
      <c r="A45" s="257" t="s">
        <v>291</v>
      </c>
      <c r="B45" s="257"/>
      <c r="C45" s="257"/>
      <c r="D45" s="253"/>
      <c r="E45" s="258"/>
      <c r="F45" s="258"/>
      <c r="G45" s="258"/>
      <c r="H45" s="258"/>
      <c r="I45" s="258"/>
      <c r="J45" s="257"/>
      <c r="K45" s="586" t="s">
        <v>249</v>
      </c>
      <c r="L45" s="586"/>
      <c r="M45" s="586"/>
      <c r="N45" s="586"/>
      <c r="O45" s="586"/>
      <c r="P45" s="586"/>
      <c r="Q45" s="253"/>
      <c r="R45" s="253"/>
      <c r="S45" s="253"/>
    </row>
    <row r="46" spans="1:19" ht="12.75">
      <c r="A46" s="587"/>
      <c r="B46" s="587"/>
      <c r="C46" s="254"/>
      <c r="D46" s="253"/>
      <c r="E46" s="253"/>
      <c r="F46" s="588" t="s">
        <v>1</v>
      </c>
      <c r="G46" s="588"/>
      <c r="H46" s="588"/>
      <c r="I46" s="256"/>
      <c r="J46" s="256"/>
      <c r="K46" s="256"/>
      <c r="L46" s="256"/>
      <c r="M46" s="255" t="s">
        <v>0</v>
      </c>
      <c r="N46" s="255"/>
      <c r="O46" s="254"/>
      <c r="P46" s="253"/>
      <c r="Q46" s="253"/>
      <c r="R46" s="253"/>
      <c r="S46" s="253"/>
    </row>
    <row r="47" spans="1:19">
      <c r="A47" s="253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</row>
    <row r="50" spans="6:6">
      <c r="F50" s="252" t="s">
        <v>215</v>
      </c>
    </row>
  </sheetData>
  <mergeCells count="37">
    <mergeCell ref="E8:L8"/>
    <mergeCell ref="J9:K9"/>
    <mergeCell ref="B10:C10"/>
    <mergeCell ref="J10:K10"/>
    <mergeCell ref="N1:S2"/>
    <mergeCell ref="B2:M2"/>
    <mergeCell ref="A5:S5"/>
    <mergeCell ref="J6:M6"/>
    <mergeCell ref="D7:L7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R12:S12"/>
    <mergeCell ref="S17:S18"/>
    <mergeCell ref="K45:P45"/>
    <mergeCell ref="A46:B46"/>
    <mergeCell ref="F46:H46"/>
    <mergeCell ref="Q17:Q18"/>
    <mergeCell ref="R17:R18"/>
    <mergeCell ref="K42:P42"/>
    <mergeCell ref="A43:B43"/>
    <mergeCell ref="P17:P18"/>
    <mergeCell ref="F43:H43"/>
    <mergeCell ref="K17:K18"/>
    <mergeCell ref="L17:L18"/>
    <mergeCell ref="M17:M18"/>
    <mergeCell ref="N17:N18"/>
    <mergeCell ref="O17:O18"/>
    <mergeCell ref="I17:I18"/>
    <mergeCell ref="J17:J18"/>
  </mergeCells>
  <dataValidations count="1">
    <dataValidation type="whole" allowBlank="1" showInputMessage="1" showErrorMessage="1" error="1&lt;=kodas&lt;5501" sqref="Q10:Q11 Q13" xr:uid="{00000000-0002-0000-1D00-000000000000}">
      <formula1>1</formula1>
      <formula2>5501</formula2>
    </dataValidation>
  </dataValidations>
  <pageMargins left="0.7" right="0.7" top="0.75" bottom="0.75" header="0.3" footer="0.3"/>
  <pageSetup paperSize="9" scale="7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A50"/>
  <sheetViews>
    <sheetView topLeftCell="A11" zoomScale="90" zoomScaleNormal="90" workbookViewId="0">
      <selection activeCell="AF53" sqref="AF53"/>
    </sheetView>
  </sheetViews>
  <sheetFormatPr defaultColWidth="8" defaultRowHeight="12"/>
  <cols>
    <col min="1" max="1" width="23.42578125" style="252" customWidth="1"/>
    <col min="2" max="2" width="7.85546875" style="252" customWidth="1"/>
    <col min="3" max="4" width="8.140625" style="252" customWidth="1"/>
    <col min="5" max="5" width="7.5703125" style="252" customWidth="1"/>
    <col min="6" max="7" width="7.42578125" style="252" customWidth="1"/>
    <col min="8" max="8" width="8.42578125" style="252" customWidth="1"/>
    <col min="9" max="9" width="8.140625" style="252" customWidth="1"/>
    <col min="10" max="10" width="6" style="252" customWidth="1"/>
    <col min="11" max="11" width="8.140625" style="252" customWidth="1"/>
    <col min="12" max="12" width="12.28515625" style="252" customWidth="1"/>
    <col min="13" max="13" width="8.28515625" style="252" customWidth="1"/>
    <col min="14" max="14" width="8" style="252"/>
    <col min="15" max="15" width="6" style="252" customWidth="1"/>
    <col min="16" max="16" width="7.5703125" style="252" customWidth="1"/>
    <col min="17" max="17" width="8" style="252" customWidth="1"/>
    <col min="18" max="18" width="8.5703125" style="252" customWidth="1"/>
    <col min="19" max="19" width="12.28515625" style="252" customWidth="1"/>
    <col min="20" max="16384" width="8" style="252"/>
  </cols>
  <sheetData>
    <row r="1" spans="1:27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616" t="s">
        <v>411</v>
      </c>
      <c r="O1" s="616"/>
      <c r="P1" s="616"/>
      <c r="Q1" s="616"/>
      <c r="R1" s="616"/>
      <c r="S1" s="616"/>
    </row>
    <row r="2" spans="1:27" ht="15.75">
      <c r="A2" s="253"/>
      <c r="B2" s="617" t="s">
        <v>410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6"/>
      <c r="O2" s="616"/>
      <c r="P2" s="616"/>
      <c r="Q2" s="616"/>
      <c r="R2" s="616"/>
      <c r="S2" s="616"/>
    </row>
    <row r="3" spans="1:27">
      <c r="A3" s="253"/>
      <c r="B3" s="253"/>
      <c r="C3" s="253"/>
      <c r="D3" s="253"/>
      <c r="E3" s="253"/>
      <c r="F3" s="253"/>
      <c r="G3" s="253"/>
      <c r="H3" s="253" t="s">
        <v>409</v>
      </c>
      <c r="I3" s="359"/>
      <c r="J3" s="359"/>
      <c r="K3" s="359"/>
      <c r="L3" s="359"/>
      <c r="M3" s="359"/>
      <c r="N3" s="358"/>
      <c r="O3" s="358"/>
      <c r="P3" s="358"/>
      <c r="Q3" s="358"/>
      <c r="R3" s="358"/>
      <c r="S3" s="358"/>
    </row>
    <row r="4" spans="1:27">
      <c r="A4" s="253"/>
      <c r="B4" s="253"/>
      <c r="C4" s="253"/>
      <c r="D4" s="253"/>
      <c r="E4" s="253"/>
      <c r="F4" s="253"/>
      <c r="G4" s="253"/>
      <c r="H4" s="253"/>
      <c r="I4" s="359"/>
      <c r="J4" s="359"/>
      <c r="K4" s="359"/>
      <c r="L4" s="359"/>
      <c r="M4" s="359"/>
      <c r="N4" s="358"/>
      <c r="O4" s="358"/>
      <c r="P4" s="358"/>
      <c r="Q4" s="358"/>
      <c r="R4" s="358"/>
      <c r="S4" s="358"/>
      <c r="U4" s="357"/>
      <c r="V4" s="357"/>
      <c r="W4" s="357"/>
    </row>
    <row r="5" spans="1:27" ht="38.25" customHeight="1">
      <c r="A5" s="618" t="s">
        <v>414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357"/>
      <c r="U5" s="357"/>
      <c r="V5" s="357"/>
    </row>
    <row r="6" spans="1:27">
      <c r="A6" s="356"/>
      <c r="B6" s="356"/>
      <c r="C6" s="356"/>
      <c r="D6" s="356"/>
      <c r="E6" s="356"/>
      <c r="F6" s="356"/>
      <c r="G6" s="356"/>
      <c r="H6" s="356"/>
      <c r="I6" s="356"/>
      <c r="J6" s="619"/>
      <c r="K6" s="619"/>
      <c r="L6" s="619"/>
      <c r="M6" s="619"/>
      <c r="N6" s="356"/>
      <c r="O6" s="356"/>
      <c r="P6" s="356"/>
      <c r="Q6" s="356"/>
      <c r="R6" s="356"/>
      <c r="S6" s="356"/>
    </row>
    <row r="7" spans="1:27">
      <c r="A7" s="353"/>
      <c r="B7" s="353"/>
      <c r="C7" s="353"/>
      <c r="D7" s="620">
        <v>44203</v>
      </c>
      <c r="E7" s="619"/>
      <c r="F7" s="619"/>
      <c r="G7" s="619"/>
      <c r="H7" s="619"/>
      <c r="I7" s="619"/>
      <c r="J7" s="619"/>
      <c r="K7" s="619"/>
      <c r="L7" s="619"/>
      <c r="M7" s="355"/>
      <c r="N7" s="353"/>
      <c r="O7" s="353"/>
      <c r="P7" s="353"/>
      <c r="Q7" s="353"/>
      <c r="R7" s="353"/>
      <c r="S7" s="353"/>
    </row>
    <row r="8" spans="1:27">
      <c r="A8" s="353"/>
      <c r="B8" s="353"/>
      <c r="C8" s="353"/>
      <c r="D8" s="353"/>
      <c r="E8" s="612" t="s">
        <v>407</v>
      </c>
      <c r="F8" s="612"/>
      <c r="G8" s="612"/>
      <c r="H8" s="612"/>
      <c r="I8" s="612"/>
      <c r="J8" s="612"/>
      <c r="K8" s="612"/>
      <c r="L8" s="612"/>
      <c r="M8" s="355"/>
      <c r="N8" s="353"/>
      <c r="O8" s="353"/>
      <c r="P8" s="353"/>
      <c r="Q8" s="353"/>
      <c r="R8" s="353"/>
      <c r="S8" s="353"/>
    </row>
    <row r="9" spans="1:27" ht="12.75">
      <c r="A9" s="354"/>
      <c r="B9" s="254"/>
      <c r="C9" s="254"/>
      <c r="D9" s="254"/>
      <c r="E9" s="254"/>
      <c r="F9" s="254"/>
      <c r="G9" s="254"/>
      <c r="H9" s="259"/>
      <c r="I9" s="259"/>
      <c r="J9" s="587"/>
      <c r="K9" s="587"/>
      <c r="L9" s="253"/>
      <c r="M9" s="253"/>
      <c r="N9" s="353"/>
      <c r="O9" s="353"/>
      <c r="P9" s="353"/>
      <c r="Q9" s="353"/>
      <c r="R9" s="353"/>
      <c r="S9" s="353"/>
    </row>
    <row r="10" spans="1:27" ht="12.75">
      <c r="A10" s="259"/>
      <c r="B10" s="613" t="s">
        <v>389</v>
      </c>
      <c r="C10" s="614"/>
      <c r="D10" s="352" t="s">
        <v>406</v>
      </c>
      <c r="E10" s="351"/>
      <c r="F10" s="345"/>
      <c r="G10" s="345"/>
      <c r="H10" s="259"/>
      <c r="I10" s="259"/>
      <c r="J10" s="615"/>
      <c r="K10" s="615"/>
      <c r="L10" s="253"/>
      <c r="M10" s="253"/>
      <c r="N10" s="253"/>
      <c r="O10" s="253"/>
      <c r="P10" s="253"/>
      <c r="Q10" s="338"/>
      <c r="R10" s="338"/>
      <c r="S10" s="338"/>
    </row>
    <row r="11" spans="1:27" ht="19.5">
      <c r="A11" s="350" t="s">
        <v>405</v>
      </c>
      <c r="B11" s="349" t="s">
        <v>380</v>
      </c>
      <c r="C11" s="349" t="s">
        <v>404</v>
      </c>
      <c r="D11" s="348" t="s">
        <v>403</v>
      </c>
      <c r="E11" s="347" t="s">
        <v>402</v>
      </c>
      <c r="F11" s="346"/>
      <c r="G11" s="345"/>
      <c r="H11" s="259"/>
      <c r="I11" s="259"/>
      <c r="J11" s="344"/>
      <c r="K11" s="344"/>
      <c r="L11" s="253"/>
      <c r="M11" s="253"/>
      <c r="N11" s="253"/>
      <c r="O11" s="253"/>
      <c r="P11" s="253"/>
      <c r="Q11" s="338"/>
      <c r="R11" s="338"/>
      <c r="S11" s="338"/>
    </row>
    <row r="12" spans="1:27" ht="12.75">
      <c r="A12" s="337" t="s">
        <v>401</v>
      </c>
      <c r="B12" s="343">
        <v>1</v>
      </c>
      <c r="C12" s="343">
        <v>1</v>
      </c>
      <c r="D12" s="342" t="s">
        <v>400</v>
      </c>
      <c r="E12" s="341" t="s">
        <v>400</v>
      </c>
      <c r="F12" s="254"/>
      <c r="G12" s="254"/>
      <c r="H12" s="259"/>
      <c r="I12" s="340" t="s">
        <v>399</v>
      </c>
      <c r="J12" s="593" t="s">
        <v>222</v>
      </c>
      <c r="K12" s="593"/>
      <c r="L12" s="593"/>
      <c r="M12" s="593"/>
      <c r="N12" s="593"/>
      <c r="O12" s="593"/>
      <c r="P12" s="587"/>
      <c r="Q12" s="587"/>
      <c r="R12" s="608">
        <v>1</v>
      </c>
      <c r="S12" s="609"/>
    </row>
    <row r="13" spans="1:27" ht="12.75">
      <c r="A13" s="337" t="s">
        <v>398</v>
      </c>
      <c r="B13" s="336">
        <v>13</v>
      </c>
      <c r="C13" s="336">
        <v>13</v>
      </c>
      <c r="D13" s="339">
        <v>13</v>
      </c>
      <c r="E13" s="335">
        <v>13</v>
      </c>
      <c r="F13" s="334"/>
      <c r="G13" s="334"/>
      <c r="H13" s="259"/>
      <c r="I13" s="594" t="s">
        <v>412</v>
      </c>
      <c r="J13" s="594"/>
      <c r="K13" s="594"/>
      <c r="L13" s="594"/>
      <c r="M13" s="594"/>
      <c r="N13" s="594"/>
      <c r="O13" s="594"/>
      <c r="P13" s="253"/>
      <c r="Q13" s="338"/>
      <c r="R13" s="338"/>
      <c r="S13" s="338"/>
    </row>
    <row r="14" spans="1:27" ht="12.75">
      <c r="A14" s="337" t="s">
        <v>396</v>
      </c>
      <c r="B14" s="336">
        <v>265</v>
      </c>
      <c r="C14" s="336">
        <v>268</v>
      </c>
      <c r="D14" s="336">
        <v>268</v>
      </c>
      <c r="E14" s="335">
        <v>268</v>
      </c>
      <c r="F14" s="334"/>
      <c r="G14" s="334"/>
      <c r="H14" s="259"/>
      <c r="I14" s="327" t="s">
        <v>395</v>
      </c>
      <c r="J14" s="327"/>
      <c r="K14" s="333"/>
      <c r="L14" s="333"/>
      <c r="M14" s="326"/>
      <c r="N14" s="259"/>
      <c r="O14" s="259"/>
      <c r="P14" s="332">
        <v>9</v>
      </c>
      <c r="Q14" s="332">
        <v>2</v>
      </c>
      <c r="R14" s="331">
        <v>2</v>
      </c>
      <c r="S14" s="331">
        <v>1</v>
      </c>
    </row>
    <row r="15" spans="1:27" ht="13.5" thickBot="1">
      <c r="A15" s="330"/>
      <c r="B15" s="329"/>
      <c r="C15" s="329"/>
      <c r="D15" s="328"/>
      <c r="E15" s="327"/>
      <c r="F15" s="327"/>
      <c r="G15" s="327"/>
      <c r="H15" s="326"/>
      <c r="I15" s="259"/>
      <c r="J15" s="259"/>
      <c r="K15" s="259"/>
      <c r="L15" s="253"/>
      <c r="M15" s="325"/>
      <c r="N15" s="253"/>
      <c r="O15" s="253"/>
      <c r="P15" s="253"/>
      <c r="Q15" s="325"/>
      <c r="R15" s="325"/>
      <c r="S15" s="325"/>
    </row>
    <row r="16" spans="1:27" ht="12.75">
      <c r="A16" s="595" t="s">
        <v>394</v>
      </c>
      <c r="B16" s="597" t="s">
        <v>393</v>
      </c>
      <c r="C16" s="598"/>
      <c r="D16" s="598"/>
      <c r="E16" s="598"/>
      <c r="F16" s="598"/>
      <c r="G16" s="599"/>
      <c r="H16" s="600" t="s">
        <v>392</v>
      </c>
      <c r="I16" s="601"/>
      <c r="J16" s="601"/>
      <c r="K16" s="601"/>
      <c r="L16" s="602"/>
      <c r="M16" s="600" t="s">
        <v>391</v>
      </c>
      <c r="N16" s="601"/>
      <c r="O16" s="601"/>
      <c r="P16" s="601"/>
      <c r="Q16" s="601"/>
      <c r="R16" s="601"/>
      <c r="S16" s="602"/>
      <c r="U16" s="324"/>
      <c r="V16" s="323"/>
      <c r="W16" s="323"/>
      <c r="X16" s="323"/>
      <c r="Y16" s="323"/>
      <c r="Z16" s="323"/>
      <c r="AA16" s="323"/>
    </row>
    <row r="17" spans="1:27" ht="12.75">
      <c r="A17" s="596"/>
      <c r="B17" s="603" t="s">
        <v>390</v>
      </c>
      <c r="C17" s="604"/>
      <c r="D17" s="604"/>
      <c r="E17" s="605" t="s">
        <v>389</v>
      </c>
      <c r="F17" s="606"/>
      <c r="G17" s="607"/>
      <c r="H17" s="592" t="s">
        <v>387</v>
      </c>
      <c r="I17" s="589" t="s">
        <v>386</v>
      </c>
      <c r="J17" s="589" t="s">
        <v>385</v>
      </c>
      <c r="K17" s="590" t="s">
        <v>388</v>
      </c>
      <c r="L17" s="591" t="s">
        <v>347</v>
      </c>
      <c r="M17" s="592" t="s">
        <v>387</v>
      </c>
      <c r="N17" s="589" t="s">
        <v>386</v>
      </c>
      <c r="O17" s="589" t="s">
        <v>385</v>
      </c>
      <c r="P17" s="590" t="s">
        <v>384</v>
      </c>
      <c r="Q17" s="589" t="s">
        <v>383</v>
      </c>
      <c r="R17" s="589" t="s">
        <v>382</v>
      </c>
      <c r="S17" s="610" t="s">
        <v>347</v>
      </c>
      <c r="U17" s="324"/>
      <c r="V17" s="323"/>
      <c r="W17" s="323"/>
      <c r="X17" s="323"/>
      <c r="Y17" s="323"/>
      <c r="Z17" s="323"/>
      <c r="AA17" s="323"/>
    </row>
    <row r="18" spans="1:27" ht="67.5">
      <c r="A18" s="596"/>
      <c r="B18" s="322" t="s">
        <v>380</v>
      </c>
      <c r="C18" s="320" t="s">
        <v>379</v>
      </c>
      <c r="D18" s="320" t="s">
        <v>381</v>
      </c>
      <c r="E18" s="321" t="s">
        <v>380</v>
      </c>
      <c r="F18" s="320" t="s">
        <v>379</v>
      </c>
      <c r="G18" s="319" t="s">
        <v>378</v>
      </c>
      <c r="H18" s="592"/>
      <c r="I18" s="589"/>
      <c r="J18" s="589"/>
      <c r="K18" s="590"/>
      <c r="L18" s="591"/>
      <c r="M18" s="592"/>
      <c r="N18" s="589"/>
      <c r="O18" s="589"/>
      <c r="P18" s="590"/>
      <c r="Q18" s="589"/>
      <c r="R18" s="589"/>
      <c r="S18" s="611"/>
    </row>
    <row r="19" spans="1:27">
      <c r="A19" s="318">
        <v>1</v>
      </c>
      <c r="B19" s="317">
        <v>2</v>
      </c>
      <c r="C19" s="316">
        <v>3</v>
      </c>
      <c r="D19" s="316">
        <v>4</v>
      </c>
      <c r="E19" s="313">
        <v>5</v>
      </c>
      <c r="F19" s="316">
        <v>6</v>
      </c>
      <c r="G19" s="315">
        <v>7</v>
      </c>
      <c r="H19" s="314">
        <v>8</v>
      </c>
      <c r="I19" s="313">
        <v>9</v>
      </c>
      <c r="J19" s="313">
        <v>10</v>
      </c>
      <c r="K19" s="313">
        <v>11</v>
      </c>
      <c r="L19" s="312">
        <v>12</v>
      </c>
      <c r="M19" s="314">
        <v>13</v>
      </c>
      <c r="N19" s="313">
        <v>14</v>
      </c>
      <c r="O19" s="313">
        <v>15</v>
      </c>
      <c r="P19" s="313">
        <v>16</v>
      </c>
      <c r="Q19" s="313">
        <v>17</v>
      </c>
      <c r="R19" s="313">
        <v>18</v>
      </c>
      <c r="S19" s="312">
        <v>19</v>
      </c>
    </row>
    <row r="20" spans="1:27" ht="22.5">
      <c r="A20" s="311" t="s">
        <v>377</v>
      </c>
      <c r="B20" s="310">
        <v>2.75</v>
      </c>
      <c r="C20" s="306">
        <v>2.75</v>
      </c>
      <c r="D20" s="306">
        <v>2.75</v>
      </c>
      <c r="E20" s="305">
        <v>2.75</v>
      </c>
      <c r="F20" s="306">
        <v>2.75</v>
      </c>
      <c r="G20" s="307">
        <v>2.75</v>
      </c>
      <c r="H20" s="296">
        <v>43700</v>
      </c>
      <c r="I20" s="306">
        <v>6530</v>
      </c>
      <c r="J20" s="306">
        <v>5000</v>
      </c>
      <c r="K20" s="306"/>
      <c r="L20" s="265">
        <f t="shared" ref="L20:L39" si="0">SUM(H20:K20)</f>
        <v>55230</v>
      </c>
      <c r="M20" s="296">
        <v>41800</v>
      </c>
      <c r="N20" s="306">
        <v>6530</v>
      </c>
      <c r="O20" s="306">
        <v>5000</v>
      </c>
      <c r="P20" s="306"/>
      <c r="Q20" s="306">
        <v>1900</v>
      </c>
      <c r="R20" s="306"/>
      <c r="S20" s="265">
        <f t="shared" ref="S20:S39" si="1">SUM(M20:R20)</f>
        <v>55230</v>
      </c>
    </row>
    <row r="21" spans="1:27" ht="12.75">
      <c r="A21" s="308" t="s">
        <v>375</v>
      </c>
      <c r="B21" s="296">
        <v>2.75</v>
      </c>
      <c r="C21" s="306">
        <v>2.75</v>
      </c>
      <c r="D21" s="306">
        <v>2.75</v>
      </c>
      <c r="E21" s="305">
        <v>2.75</v>
      </c>
      <c r="F21" s="306">
        <v>2.75</v>
      </c>
      <c r="G21" s="307">
        <v>2.75</v>
      </c>
      <c r="H21" s="296">
        <v>43700</v>
      </c>
      <c r="I21" s="306">
        <v>6530</v>
      </c>
      <c r="J21" s="306"/>
      <c r="K21" s="306"/>
      <c r="L21" s="265">
        <f t="shared" si="0"/>
        <v>50230</v>
      </c>
      <c r="M21" s="296">
        <v>41800</v>
      </c>
      <c r="N21" s="306">
        <v>6530</v>
      </c>
      <c r="O21" s="306"/>
      <c r="P21" s="306"/>
      <c r="Q21" s="306">
        <v>1900</v>
      </c>
      <c r="R21" s="306"/>
      <c r="S21" s="265">
        <f t="shared" si="1"/>
        <v>50230</v>
      </c>
    </row>
    <row r="22" spans="1:27" ht="12.75">
      <c r="A22" s="309" t="s">
        <v>376</v>
      </c>
      <c r="B22" s="296">
        <v>23.97</v>
      </c>
      <c r="C22" s="306">
        <v>23.62</v>
      </c>
      <c r="D22" s="306">
        <v>23.85</v>
      </c>
      <c r="E22" s="305">
        <v>23.97</v>
      </c>
      <c r="F22" s="306">
        <v>23.62</v>
      </c>
      <c r="G22" s="307">
        <v>23.85</v>
      </c>
      <c r="H22" s="296">
        <v>433443</v>
      </c>
      <c r="I22" s="306"/>
      <c r="J22" s="306"/>
      <c r="K22" s="306"/>
      <c r="L22" s="265">
        <f t="shared" si="0"/>
        <v>433443</v>
      </c>
      <c r="M22" s="296">
        <v>422855</v>
      </c>
      <c r="N22" s="306"/>
      <c r="O22" s="306"/>
      <c r="P22" s="306"/>
      <c r="Q22" s="305">
        <v>6000</v>
      </c>
      <c r="R22" s="305">
        <v>4588</v>
      </c>
      <c r="S22" s="265">
        <f t="shared" si="1"/>
        <v>433443</v>
      </c>
    </row>
    <row r="23" spans="1:27" ht="12.75">
      <c r="A23" s="308" t="s">
        <v>375</v>
      </c>
      <c r="B23" s="296">
        <v>23.97</v>
      </c>
      <c r="C23" s="306">
        <v>23.62</v>
      </c>
      <c r="D23" s="306">
        <v>23.85</v>
      </c>
      <c r="E23" s="305">
        <v>23.97</v>
      </c>
      <c r="F23" s="306">
        <v>23.62</v>
      </c>
      <c r="G23" s="307">
        <v>23.85</v>
      </c>
      <c r="H23" s="296">
        <v>432860</v>
      </c>
      <c r="I23" s="306"/>
      <c r="J23" s="306"/>
      <c r="K23" s="306"/>
      <c r="L23" s="265">
        <f t="shared" si="0"/>
        <v>432860</v>
      </c>
      <c r="M23" s="296">
        <v>422855</v>
      </c>
      <c r="N23" s="306"/>
      <c r="O23" s="306"/>
      <c r="P23" s="306"/>
      <c r="Q23" s="305">
        <v>6000</v>
      </c>
      <c r="R23" s="305">
        <v>4005</v>
      </c>
      <c r="S23" s="265">
        <f t="shared" si="1"/>
        <v>432860</v>
      </c>
    </row>
    <row r="24" spans="1:27" ht="25.5">
      <c r="A24" s="300" t="s">
        <v>374</v>
      </c>
      <c r="B24" s="299">
        <v>1</v>
      </c>
      <c r="C24" s="295">
        <v>1.5</v>
      </c>
      <c r="D24" s="297">
        <v>1.17</v>
      </c>
      <c r="E24" s="294">
        <v>1</v>
      </c>
      <c r="F24" s="295">
        <v>1.5</v>
      </c>
      <c r="G24" s="298">
        <v>1.17</v>
      </c>
      <c r="H24" s="296">
        <v>14000</v>
      </c>
      <c r="I24" s="295"/>
      <c r="J24" s="295"/>
      <c r="K24" s="297"/>
      <c r="L24" s="265">
        <f t="shared" si="0"/>
        <v>14000</v>
      </c>
      <c r="M24" s="296">
        <v>13700</v>
      </c>
      <c r="N24" s="295"/>
      <c r="O24" s="295"/>
      <c r="P24" s="295"/>
      <c r="Q24" s="294">
        <v>300</v>
      </c>
      <c r="R24" s="294"/>
      <c r="S24" s="265">
        <f t="shared" si="1"/>
        <v>14000</v>
      </c>
    </row>
    <row r="25" spans="1:27" ht="12.75">
      <c r="A25" s="301" t="s">
        <v>365</v>
      </c>
      <c r="B25" s="299"/>
      <c r="C25" s="295"/>
      <c r="D25" s="297"/>
      <c r="E25" s="294"/>
      <c r="F25" s="295"/>
      <c r="G25" s="298"/>
      <c r="H25" s="296"/>
      <c r="I25" s="295"/>
      <c r="J25" s="295"/>
      <c r="K25" s="297"/>
      <c r="L25" s="265">
        <f t="shared" si="0"/>
        <v>0</v>
      </c>
      <c r="M25" s="296"/>
      <c r="N25" s="295"/>
      <c r="O25" s="295"/>
      <c r="P25" s="295"/>
      <c r="Q25" s="294"/>
      <c r="R25" s="294"/>
      <c r="S25" s="265">
        <f t="shared" si="1"/>
        <v>0</v>
      </c>
    </row>
    <row r="26" spans="1:27" ht="12.75">
      <c r="A26" s="304" t="s">
        <v>373</v>
      </c>
      <c r="B26" s="299">
        <v>5</v>
      </c>
      <c r="C26" s="295">
        <v>5</v>
      </c>
      <c r="D26" s="297">
        <v>5</v>
      </c>
      <c r="E26" s="294">
        <v>5</v>
      </c>
      <c r="F26" s="295">
        <v>5</v>
      </c>
      <c r="G26" s="298">
        <v>5</v>
      </c>
      <c r="H26" s="296">
        <v>68113</v>
      </c>
      <c r="I26" s="295"/>
      <c r="J26" s="295"/>
      <c r="K26" s="297"/>
      <c r="L26" s="265">
        <f t="shared" si="0"/>
        <v>68113</v>
      </c>
      <c r="M26" s="296">
        <v>67113</v>
      </c>
      <c r="N26" s="295"/>
      <c r="O26" s="295"/>
      <c r="P26" s="295"/>
      <c r="Q26" s="294">
        <v>1000</v>
      </c>
      <c r="R26" s="294"/>
      <c r="S26" s="265">
        <f t="shared" si="1"/>
        <v>68113</v>
      </c>
    </row>
    <row r="27" spans="1:27" ht="12.75">
      <c r="A27" s="301" t="s">
        <v>365</v>
      </c>
      <c r="B27" s="299">
        <v>2.5</v>
      </c>
      <c r="C27" s="295">
        <v>2.5</v>
      </c>
      <c r="D27" s="297">
        <v>2.5</v>
      </c>
      <c r="E27" s="294">
        <v>2.5</v>
      </c>
      <c r="F27" s="295">
        <v>2.5</v>
      </c>
      <c r="G27" s="298">
        <v>2.5</v>
      </c>
      <c r="H27" s="296">
        <v>33760</v>
      </c>
      <c r="I27" s="295"/>
      <c r="J27" s="295"/>
      <c r="K27" s="297"/>
      <c r="L27" s="265">
        <f t="shared" si="0"/>
        <v>33760</v>
      </c>
      <c r="M27" s="296">
        <v>33260</v>
      </c>
      <c r="N27" s="295"/>
      <c r="O27" s="295"/>
      <c r="P27" s="295"/>
      <c r="Q27" s="294">
        <v>500</v>
      </c>
      <c r="R27" s="294"/>
      <c r="S27" s="265">
        <f t="shared" si="1"/>
        <v>33760</v>
      </c>
    </row>
    <row r="28" spans="1:27" ht="12.75">
      <c r="A28" s="300" t="s">
        <v>372</v>
      </c>
      <c r="B28" s="299">
        <v>1.5</v>
      </c>
      <c r="C28" s="295">
        <v>2</v>
      </c>
      <c r="D28" s="297">
        <v>1.67</v>
      </c>
      <c r="E28" s="294">
        <v>1.5</v>
      </c>
      <c r="F28" s="295">
        <v>2</v>
      </c>
      <c r="G28" s="298">
        <v>1.67</v>
      </c>
      <c r="H28" s="296">
        <v>14200</v>
      </c>
      <c r="I28" s="295"/>
      <c r="J28" s="295"/>
      <c r="K28" s="297"/>
      <c r="L28" s="265">
        <f t="shared" si="0"/>
        <v>14200</v>
      </c>
      <c r="M28" s="296">
        <v>13700</v>
      </c>
      <c r="N28" s="295"/>
      <c r="O28" s="295"/>
      <c r="P28" s="295"/>
      <c r="Q28" s="294">
        <v>500</v>
      </c>
      <c r="R28" s="294"/>
      <c r="S28" s="265">
        <f t="shared" si="1"/>
        <v>14200</v>
      </c>
    </row>
    <row r="29" spans="1:27" ht="12.75">
      <c r="A29" s="301" t="s">
        <v>365</v>
      </c>
      <c r="B29" s="299">
        <v>1.5</v>
      </c>
      <c r="C29" s="295">
        <v>2</v>
      </c>
      <c r="D29" s="297">
        <v>1.67</v>
      </c>
      <c r="E29" s="294">
        <v>1.5</v>
      </c>
      <c r="F29" s="295">
        <v>2</v>
      </c>
      <c r="G29" s="298">
        <v>1.67</v>
      </c>
      <c r="H29" s="296">
        <v>14200</v>
      </c>
      <c r="I29" s="295"/>
      <c r="J29" s="295"/>
      <c r="K29" s="297"/>
      <c r="L29" s="265">
        <f t="shared" si="0"/>
        <v>14200</v>
      </c>
      <c r="M29" s="296">
        <v>13700</v>
      </c>
      <c r="N29" s="295"/>
      <c r="O29" s="295"/>
      <c r="P29" s="295"/>
      <c r="Q29" s="294">
        <v>500</v>
      </c>
      <c r="R29" s="294"/>
      <c r="S29" s="265">
        <f t="shared" si="1"/>
        <v>14200</v>
      </c>
    </row>
    <row r="30" spans="1:27" ht="12.75">
      <c r="A30" s="302" t="s">
        <v>371</v>
      </c>
      <c r="B30" s="299">
        <v>1</v>
      </c>
      <c r="C30" s="295">
        <v>1</v>
      </c>
      <c r="D30" s="297">
        <v>1</v>
      </c>
      <c r="E30" s="294">
        <v>1</v>
      </c>
      <c r="F30" s="295">
        <v>1</v>
      </c>
      <c r="G30" s="298">
        <v>1</v>
      </c>
      <c r="H30" s="296">
        <v>14100</v>
      </c>
      <c r="I30" s="295"/>
      <c r="J30" s="295"/>
      <c r="K30" s="297"/>
      <c r="L30" s="265">
        <f t="shared" si="0"/>
        <v>14100</v>
      </c>
      <c r="M30" s="296">
        <v>13700</v>
      </c>
      <c r="N30" s="295"/>
      <c r="O30" s="295"/>
      <c r="P30" s="295"/>
      <c r="Q30" s="294">
        <v>400</v>
      </c>
      <c r="R30" s="294"/>
      <c r="S30" s="265">
        <f t="shared" si="1"/>
        <v>14100</v>
      </c>
    </row>
    <row r="31" spans="1:27" ht="12.75">
      <c r="A31" s="301" t="s">
        <v>365</v>
      </c>
      <c r="B31" s="299">
        <v>1</v>
      </c>
      <c r="C31" s="295">
        <v>1</v>
      </c>
      <c r="D31" s="297">
        <v>1</v>
      </c>
      <c r="E31" s="294">
        <v>1</v>
      </c>
      <c r="F31" s="295">
        <v>1</v>
      </c>
      <c r="G31" s="298">
        <v>1</v>
      </c>
      <c r="H31" s="296">
        <v>14100</v>
      </c>
      <c r="I31" s="295"/>
      <c r="J31" s="295"/>
      <c r="K31" s="297"/>
      <c r="L31" s="265">
        <f t="shared" si="0"/>
        <v>14100</v>
      </c>
      <c r="M31" s="296">
        <v>13700</v>
      </c>
      <c r="N31" s="295"/>
      <c r="O31" s="295"/>
      <c r="P31" s="295"/>
      <c r="Q31" s="294">
        <v>400</v>
      </c>
      <c r="R31" s="294"/>
      <c r="S31" s="265">
        <f t="shared" si="1"/>
        <v>14100</v>
      </c>
    </row>
    <row r="32" spans="1:27" ht="12.75">
      <c r="A32" s="300" t="s">
        <v>370</v>
      </c>
      <c r="B32" s="299">
        <v>24</v>
      </c>
      <c r="C32" s="295">
        <v>24</v>
      </c>
      <c r="D32" s="297">
        <v>24</v>
      </c>
      <c r="E32" s="294">
        <v>24</v>
      </c>
      <c r="F32" s="295">
        <v>24</v>
      </c>
      <c r="G32" s="298">
        <v>24</v>
      </c>
      <c r="H32" s="296">
        <v>194347</v>
      </c>
      <c r="I32" s="295">
        <v>3400</v>
      </c>
      <c r="J32" s="295">
        <v>4000</v>
      </c>
      <c r="K32" s="297"/>
      <c r="L32" s="265">
        <f t="shared" si="0"/>
        <v>201747</v>
      </c>
      <c r="M32" s="296">
        <v>180746</v>
      </c>
      <c r="N32" s="295">
        <v>3400</v>
      </c>
      <c r="O32" s="295">
        <v>1190</v>
      </c>
      <c r="P32" s="295"/>
      <c r="Q32" s="294">
        <v>3000</v>
      </c>
      <c r="R32" s="294">
        <v>10601</v>
      </c>
      <c r="S32" s="265">
        <f t="shared" si="1"/>
        <v>198937</v>
      </c>
    </row>
    <row r="33" spans="1:19" ht="13.5" thickBot="1">
      <c r="A33" s="293" t="s">
        <v>369</v>
      </c>
      <c r="B33" s="291">
        <v>15.25</v>
      </c>
      <c r="C33" s="288">
        <v>15</v>
      </c>
      <c r="D33" s="290">
        <v>15.2</v>
      </c>
      <c r="E33" s="287">
        <v>15.25</v>
      </c>
      <c r="F33" s="288">
        <v>15</v>
      </c>
      <c r="G33" s="292">
        <v>15.2</v>
      </c>
      <c r="H33" s="291">
        <v>109260</v>
      </c>
      <c r="I33" s="288"/>
      <c r="J33" s="288"/>
      <c r="K33" s="290"/>
      <c r="L33" s="286">
        <f t="shared" si="0"/>
        <v>109260</v>
      </c>
      <c r="M33" s="289">
        <v>8057</v>
      </c>
      <c r="N33" s="288"/>
      <c r="O33" s="288"/>
      <c r="P33" s="288"/>
      <c r="Q33" s="287"/>
      <c r="R33" s="287"/>
      <c r="S33" s="286">
        <f t="shared" si="1"/>
        <v>8057</v>
      </c>
    </row>
    <row r="34" spans="1:19" ht="12.75">
      <c r="A34" s="285" t="s">
        <v>347</v>
      </c>
      <c r="B34" s="283">
        <f t="shared" ref="B34:K34" si="2">SUM(B20,B24,B26,B28,B30,B32,B22)</f>
        <v>59.22</v>
      </c>
      <c r="C34" s="282">
        <f t="shared" si="2"/>
        <v>59.870000000000005</v>
      </c>
      <c r="D34" s="282">
        <f t="shared" si="2"/>
        <v>59.440000000000005</v>
      </c>
      <c r="E34" s="282">
        <f t="shared" si="2"/>
        <v>59.22</v>
      </c>
      <c r="F34" s="282">
        <f t="shared" si="2"/>
        <v>59.870000000000005</v>
      </c>
      <c r="G34" s="284">
        <f t="shared" si="2"/>
        <v>59.440000000000005</v>
      </c>
      <c r="H34" s="283">
        <f t="shared" si="2"/>
        <v>781903</v>
      </c>
      <c r="I34" s="282">
        <f t="shared" si="2"/>
        <v>9930</v>
      </c>
      <c r="J34" s="282">
        <f t="shared" si="2"/>
        <v>9000</v>
      </c>
      <c r="K34" s="282">
        <f t="shared" si="2"/>
        <v>0</v>
      </c>
      <c r="L34" s="360">
        <f t="shared" si="0"/>
        <v>800833</v>
      </c>
      <c r="M34" s="283">
        <f t="shared" ref="M34:R34" si="3">SUM(M20,M24,M26,M28,M30,M32,M22)</f>
        <v>753614</v>
      </c>
      <c r="N34" s="282">
        <f t="shared" si="3"/>
        <v>9930</v>
      </c>
      <c r="O34" s="282">
        <f t="shared" si="3"/>
        <v>6190</v>
      </c>
      <c r="P34" s="282">
        <f t="shared" si="3"/>
        <v>0</v>
      </c>
      <c r="Q34" s="282">
        <f t="shared" si="3"/>
        <v>13100</v>
      </c>
      <c r="R34" s="282">
        <f t="shared" si="3"/>
        <v>15189</v>
      </c>
      <c r="S34" s="360">
        <f t="shared" si="1"/>
        <v>798023</v>
      </c>
    </row>
    <row r="35" spans="1:19" ht="13.5" thickBot="1">
      <c r="A35" s="280" t="s">
        <v>368</v>
      </c>
      <c r="B35" s="278">
        <f t="shared" ref="B35:K35" si="4">SUM(B21,B25,B27,B29,B31,B23)</f>
        <v>31.72</v>
      </c>
      <c r="C35" s="277">
        <f t="shared" si="4"/>
        <v>31.87</v>
      </c>
      <c r="D35" s="277">
        <f t="shared" si="4"/>
        <v>31.770000000000003</v>
      </c>
      <c r="E35" s="277">
        <f t="shared" si="4"/>
        <v>31.72</v>
      </c>
      <c r="F35" s="277">
        <f t="shared" si="4"/>
        <v>31.87</v>
      </c>
      <c r="G35" s="279">
        <f t="shared" si="4"/>
        <v>31.770000000000003</v>
      </c>
      <c r="H35" s="278">
        <f t="shared" si="4"/>
        <v>538620</v>
      </c>
      <c r="I35" s="277">
        <f t="shared" si="4"/>
        <v>6530</v>
      </c>
      <c r="J35" s="277">
        <f t="shared" si="4"/>
        <v>0</v>
      </c>
      <c r="K35" s="277">
        <f t="shared" si="4"/>
        <v>0</v>
      </c>
      <c r="L35" s="260">
        <f t="shared" si="0"/>
        <v>545150</v>
      </c>
      <c r="M35" s="278">
        <f t="shared" ref="M35:R35" si="5">SUM(M21,M25,M27,M29,M31,M23)</f>
        <v>525315</v>
      </c>
      <c r="N35" s="277">
        <f t="shared" si="5"/>
        <v>6530</v>
      </c>
      <c r="O35" s="277">
        <f t="shared" si="5"/>
        <v>0</v>
      </c>
      <c r="P35" s="277">
        <f t="shared" si="5"/>
        <v>0</v>
      </c>
      <c r="Q35" s="277">
        <f t="shared" si="5"/>
        <v>9300</v>
      </c>
      <c r="R35" s="277">
        <f t="shared" si="5"/>
        <v>4005</v>
      </c>
      <c r="S35" s="260">
        <f t="shared" si="1"/>
        <v>545150</v>
      </c>
    </row>
    <row r="36" spans="1:19" ht="12.75">
      <c r="A36" s="275" t="s">
        <v>367</v>
      </c>
      <c r="B36" s="273">
        <f t="shared" ref="B36:K36" si="6">SUM(B20,B24,B26,B22)</f>
        <v>32.72</v>
      </c>
      <c r="C36" s="272">
        <f t="shared" si="6"/>
        <v>32.870000000000005</v>
      </c>
      <c r="D36" s="272">
        <f t="shared" si="6"/>
        <v>32.770000000000003</v>
      </c>
      <c r="E36" s="272">
        <f t="shared" si="6"/>
        <v>32.72</v>
      </c>
      <c r="F36" s="272">
        <f t="shared" si="6"/>
        <v>32.870000000000005</v>
      </c>
      <c r="G36" s="274">
        <f t="shared" si="6"/>
        <v>32.770000000000003</v>
      </c>
      <c r="H36" s="273">
        <f t="shared" si="6"/>
        <v>559256</v>
      </c>
      <c r="I36" s="272">
        <f t="shared" si="6"/>
        <v>6530</v>
      </c>
      <c r="J36" s="272">
        <f t="shared" si="6"/>
        <v>5000</v>
      </c>
      <c r="K36" s="272">
        <f t="shared" si="6"/>
        <v>0</v>
      </c>
      <c r="L36" s="271">
        <f t="shared" si="0"/>
        <v>570786</v>
      </c>
      <c r="M36" s="273">
        <f t="shared" ref="M36:R37" si="7">SUM(M20,M24,M26,M22)</f>
        <v>545468</v>
      </c>
      <c r="N36" s="272">
        <f t="shared" si="7"/>
        <v>6530</v>
      </c>
      <c r="O36" s="272">
        <f t="shared" si="7"/>
        <v>5000</v>
      </c>
      <c r="P36" s="272">
        <f t="shared" si="7"/>
        <v>0</v>
      </c>
      <c r="Q36" s="272">
        <f t="shared" si="7"/>
        <v>9200</v>
      </c>
      <c r="R36" s="272">
        <f t="shared" si="7"/>
        <v>4588</v>
      </c>
      <c r="S36" s="271">
        <f t="shared" si="1"/>
        <v>570786</v>
      </c>
    </row>
    <row r="37" spans="1:19" ht="12.75">
      <c r="A37" s="270" t="s">
        <v>365</v>
      </c>
      <c r="B37" s="267">
        <f t="shared" ref="B37:K37" si="8">SUM(B21,B25,B27,B23)</f>
        <v>29.22</v>
      </c>
      <c r="C37" s="266">
        <f t="shared" si="8"/>
        <v>28.87</v>
      </c>
      <c r="D37" s="266">
        <f t="shared" si="8"/>
        <v>29.1</v>
      </c>
      <c r="E37" s="266">
        <f t="shared" si="8"/>
        <v>29.22</v>
      </c>
      <c r="F37" s="266">
        <f t="shared" si="8"/>
        <v>28.87</v>
      </c>
      <c r="G37" s="268">
        <f t="shared" si="8"/>
        <v>29.1</v>
      </c>
      <c r="H37" s="267">
        <f t="shared" si="8"/>
        <v>510320</v>
      </c>
      <c r="I37" s="266">
        <f t="shared" si="8"/>
        <v>6530</v>
      </c>
      <c r="J37" s="266">
        <f t="shared" si="8"/>
        <v>0</v>
      </c>
      <c r="K37" s="266">
        <f t="shared" si="8"/>
        <v>0</v>
      </c>
      <c r="L37" s="265">
        <f t="shared" si="0"/>
        <v>516850</v>
      </c>
      <c r="M37" s="267">
        <f t="shared" si="7"/>
        <v>497915</v>
      </c>
      <c r="N37" s="266">
        <f t="shared" si="7"/>
        <v>6530</v>
      </c>
      <c r="O37" s="266">
        <f t="shared" si="7"/>
        <v>0</v>
      </c>
      <c r="P37" s="266">
        <f t="shared" si="7"/>
        <v>0</v>
      </c>
      <c r="Q37" s="266">
        <f t="shared" si="7"/>
        <v>8400</v>
      </c>
      <c r="R37" s="266">
        <f t="shared" si="7"/>
        <v>4005</v>
      </c>
      <c r="S37" s="265">
        <f t="shared" si="1"/>
        <v>516850</v>
      </c>
    </row>
    <row r="38" spans="1:19" ht="12.75">
      <c r="A38" s="269" t="s">
        <v>366</v>
      </c>
      <c r="B38" s="267">
        <f t="shared" ref="B38:K38" si="9">SUM(B26,B28,B30)</f>
        <v>7.5</v>
      </c>
      <c r="C38" s="266">
        <f t="shared" si="9"/>
        <v>8</v>
      </c>
      <c r="D38" s="266">
        <f t="shared" si="9"/>
        <v>7.67</v>
      </c>
      <c r="E38" s="266">
        <f t="shared" si="9"/>
        <v>7.5</v>
      </c>
      <c r="F38" s="266">
        <f t="shared" si="9"/>
        <v>8</v>
      </c>
      <c r="G38" s="268">
        <f t="shared" si="9"/>
        <v>7.67</v>
      </c>
      <c r="H38" s="267">
        <f t="shared" si="9"/>
        <v>96413</v>
      </c>
      <c r="I38" s="266">
        <f t="shared" si="9"/>
        <v>0</v>
      </c>
      <c r="J38" s="266">
        <f t="shared" si="9"/>
        <v>0</v>
      </c>
      <c r="K38" s="266">
        <f t="shared" si="9"/>
        <v>0</v>
      </c>
      <c r="L38" s="265">
        <f t="shared" si="0"/>
        <v>96413</v>
      </c>
      <c r="M38" s="267">
        <f t="shared" ref="M38:R39" si="10">SUM(M26,M28,M30)</f>
        <v>94513</v>
      </c>
      <c r="N38" s="266">
        <f t="shared" si="10"/>
        <v>0</v>
      </c>
      <c r="O38" s="266">
        <f t="shared" si="10"/>
        <v>0</v>
      </c>
      <c r="P38" s="266">
        <f t="shared" si="10"/>
        <v>0</v>
      </c>
      <c r="Q38" s="266">
        <f t="shared" si="10"/>
        <v>1900</v>
      </c>
      <c r="R38" s="266">
        <f t="shared" si="10"/>
        <v>0</v>
      </c>
      <c r="S38" s="265">
        <f t="shared" si="1"/>
        <v>96413</v>
      </c>
    </row>
    <row r="39" spans="1:19" ht="13.5" thickBot="1">
      <c r="A39" s="264" t="s">
        <v>365</v>
      </c>
      <c r="B39" s="262">
        <f t="shared" ref="B39:K39" si="11">SUM(B27,B29,B31)</f>
        <v>5</v>
      </c>
      <c r="C39" s="261">
        <f t="shared" si="11"/>
        <v>5.5</v>
      </c>
      <c r="D39" s="261">
        <f t="shared" si="11"/>
        <v>5.17</v>
      </c>
      <c r="E39" s="261">
        <f t="shared" si="11"/>
        <v>5</v>
      </c>
      <c r="F39" s="261">
        <f t="shared" si="11"/>
        <v>5.5</v>
      </c>
      <c r="G39" s="263">
        <f t="shared" si="11"/>
        <v>5.17</v>
      </c>
      <c r="H39" s="262">
        <f t="shared" si="11"/>
        <v>62060</v>
      </c>
      <c r="I39" s="261">
        <f t="shared" si="11"/>
        <v>0</v>
      </c>
      <c r="J39" s="261">
        <f t="shared" si="11"/>
        <v>0</v>
      </c>
      <c r="K39" s="261">
        <f t="shared" si="11"/>
        <v>0</v>
      </c>
      <c r="L39" s="260">
        <f t="shared" si="0"/>
        <v>62060</v>
      </c>
      <c r="M39" s="262">
        <f t="shared" si="10"/>
        <v>60660</v>
      </c>
      <c r="N39" s="261">
        <f t="shared" si="10"/>
        <v>0</v>
      </c>
      <c r="O39" s="261">
        <f t="shared" si="10"/>
        <v>0</v>
      </c>
      <c r="P39" s="261">
        <f t="shared" si="10"/>
        <v>0</v>
      </c>
      <c r="Q39" s="261">
        <f t="shared" si="10"/>
        <v>1400</v>
      </c>
      <c r="R39" s="261">
        <f t="shared" si="10"/>
        <v>0</v>
      </c>
      <c r="S39" s="260">
        <f t="shared" si="1"/>
        <v>62060</v>
      </c>
    </row>
    <row r="41" spans="1:19" ht="12.75">
      <c r="A41" s="256" t="s">
        <v>364</v>
      </c>
      <c r="B41" s="256"/>
      <c r="C41" s="256"/>
      <c r="D41" s="259"/>
      <c r="E41" s="259"/>
      <c r="F41" s="259"/>
      <c r="G41" s="259"/>
      <c r="H41" s="259"/>
      <c r="I41" s="259"/>
      <c r="J41" s="259"/>
      <c r="K41" s="259"/>
      <c r="L41" s="253"/>
      <c r="M41" s="253"/>
      <c r="N41" s="253"/>
      <c r="O41" s="253"/>
      <c r="P41" s="253"/>
      <c r="Q41" s="253"/>
      <c r="R41" s="253"/>
      <c r="S41" s="253"/>
    </row>
    <row r="42" spans="1:19" ht="12.75">
      <c r="A42" s="257" t="s">
        <v>292</v>
      </c>
      <c r="B42" s="257"/>
      <c r="C42" s="257"/>
      <c r="D42" s="253"/>
      <c r="E42" s="258"/>
      <c r="F42" s="258"/>
      <c r="G42" s="258"/>
      <c r="H42" s="258"/>
      <c r="I42" s="258"/>
      <c r="J42" s="257"/>
      <c r="K42" s="586" t="s">
        <v>327</v>
      </c>
      <c r="L42" s="586"/>
      <c r="M42" s="586"/>
      <c r="N42" s="586"/>
      <c r="O42" s="586"/>
      <c r="P42" s="586"/>
      <c r="Q42" s="253"/>
      <c r="R42" s="253"/>
      <c r="S42" s="253"/>
    </row>
    <row r="43" spans="1:19" ht="12.75">
      <c r="A43" s="587"/>
      <c r="B43" s="587"/>
      <c r="C43" s="254"/>
      <c r="D43" s="253"/>
      <c r="E43" s="253"/>
      <c r="F43" s="588" t="s">
        <v>1</v>
      </c>
      <c r="G43" s="588"/>
      <c r="H43" s="588"/>
      <c r="I43" s="256"/>
      <c r="J43" s="256"/>
      <c r="K43" s="256"/>
      <c r="L43" s="256"/>
      <c r="M43" s="255" t="s">
        <v>0</v>
      </c>
      <c r="N43" s="255"/>
      <c r="O43" s="254"/>
      <c r="P43" s="253"/>
      <c r="Q43" s="253"/>
      <c r="R43" s="253"/>
      <c r="S43" s="253"/>
    </row>
    <row r="44" spans="1:19" ht="12.75">
      <c r="A44" s="254"/>
      <c r="B44" s="254"/>
      <c r="C44" s="254"/>
      <c r="D44" s="253"/>
      <c r="E44" s="253"/>
      <c r="F44" s="253"/>
      <c r="G44" s="253"/>
      <c r="H44" s="254"/>
      <c r="I44" s="253"/>
      <c r="J44" s="253"/>
      <c r="K44" s="259"/>
      <c r="L44" s="259"/>
      <c r="M44" s="254"/>
      <c r="N44" s="254"/>
      <c r="O44" s="254"/>
      <c r="P44" s="253"/>
      <c r="Q44" s="253"/>
      <c r="R44" s="253"/>
      <c r="S44" s="253"/>
    </row>
    <row r="45" spans="1:19" ht="12.75">
      <c r="A45" s="257" t="s">
        <v>291</v>
      </c>
      <c r="B45" s="257"/>
      <c r="C45" s="257"/>
      <c r="D45" s="253"/>
      <c r="E45" s="258"/>
      <c r="F45" s="258"/>
      <c r="G45" s="258"/>
      <c r="H45" s="258"/>
      <c r="I45" s="258"/>
      <c r="J45" s="257"/>
      <c r="K45" s="586" t="s">
        <v>249</v>
      </c>
      <c r="L45" s="586"/>
      <c r="M45" s="586"/>
      <c r="N45" s="586"/>
      <c r="O45" s="586"/>
      <c r="P45" s="586"/>
      <c r="Q45" s="253"/>
      <c r="R45" s="253"/>
      <c r="S45" s="253"/>
    </row>
    <row r="46" spans="1:19" ht="12.75">
      <c r="A46" s="587"/>
      <c r="B46" s="587"/>
      <c r="C46" s="254"/>
      <c r="D46" s="253"/>
      <c r="E46" s="253"/>
      <c r="F46" s="588" t="s">
        <v>1</v>
      </c>
      <c r="G46" s="588"/>
      <c r="H46" s="588"/>
      <c r="I46" s="256"/>
      <c r="J46" s="256"/>
      <c r="K46" s="256"/>
      <c r="L46" s="256"/>
      <c r="M46" s="255" t="s">
        <v>0</v>
      </c>
      <c r="N46" s="255"/>
      <c r="O46" s="254"/>
      <c r="P46" s="253"/>
      <c r="Q46" s="253"/>
      <c r="R46" s="253"/>
      <c r="S46" s="253"/>
    </row>
    <row r="47" spans="1:19">
      <c r="A47" s="253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</row>
    <row r="50" spans="6:6">
      <c r="F50" s="252" t="s">
        <v>215</v>
      </c>
    </row>
  </sheetData>
  <mergeCells count="37">
    <mergeCell ref="E8:L8"/>
    <mergeCell ref="J9:K9"/>
    <mergeCell ref="B10:C10"/>
    <mergeCell ref="J10:K10"/>
    <mergeCell ref="N1:S2"/>
    <mergeCell ref="B2:M2"/>
    <mergeCell ref="A5:S5"/>
    <mergeCell ref="J6:M6"/>
    <mergeCell ref="D7:L7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R12:S12"/>
    <mergeCell ref="S17:S18"/>
    <mergeCell ref="K45:P45"/>
    <mergeCell ref="A46:B46"/>
    <mergeCell ref="F46:H46"/>
    <mergeCell ref="Q17:Q18"/>
    <mergeCell ref="R17:R18"/>
    <mergeCell ref="K42:P42"/>
    <mergeCell ref="A43:B43"/>
    <mergeCell ref="P17:P18"/>
    <mergeCell ref="F43:H43"/>
    <mergeCell ref="K17:K18"/>
    <mergeCell ref="L17:L18"/>
    <mergeCell ref="M17:M18"/>
    <mergeCell ref="N17:N18"/>
    <mergeCell ref="O17:O18"/>
    <mergeCell ref="I17:I18"/>
    <mergeCell ref="J17:J18"/>
  </mergeCells>
  <dataValidations count="1">
    <dataValidation type="whole" allowBlank="1" showInputMessage="1" showErrorMessage="1" error="1&lt;=kodas&lt;5501" sqref="Q10:Q11 Q13" xr:uid="{00000000-0002-0000-1E00-000000000000}">
      <formula1>1</formula1>
      <formula2>5501</formula2>
    </dataValidation>
  </dataValidations>
  <pageMargins left="0.7" right="0.7" top="0.75" bottom="0.75" header="0.3" footer="0.3"/>
  <pageSetup paperSize="9" scale="6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A50"/>
  <sheetViews>
    <sheetView zoomScale="90" zoomScaleNormal="90" workbookViewId="0">
      <selection activeCell="D30" sqref="D30"/>
    </sheetView>
  </sheetViews>
  <sheetFormatPr defaultColWidth="8" defaultRowHeight="12"/>
  <cols>
    <col min="1" max="1" width="23.42578125" style="252" customWidth="1"/>
    <col min="2" max="2" width="7.85546875" style="252" customWidth="1"/>
    <col min="3" max="4" width="8.140625" style="252" customWidth="1"/>
    <col min="5" max="5" width="7.5703125" style="252" customWidth="1"/>
    <col min="6" max="7" width="7.42578125" style="252" customWidth="1"/>
    <col min="8" max="8" width="8.42578125" style="252" customWidth="1"/>
    <col min="9" max="9" width="8.140625" style="252" customWidth="1"/>
    <col min="10" max="10" width="6" style="252" customWidth="1"/>
    <col min="11" max="11" width="8.140625" style="252" customWidth="1"/>
    <col min="12" max="12" width="10.7109375" style="252" customWidth="1"/>
    <col min="13" max="13" width="8.28515625" style="252" customWidth="1"/>
    <col min="14" max="14" width="8" style="252"/>
    <col min="15" max="15" width="6" style="252" customWidth="1"/>
    <col min="16" max="16" width="7.5703125" style="252" customWidth="1"/>
    <col min="17" max="17" width="5.140625" style="252" customWidth="1"/>
    <col min="18" max="18" width="5.28515625" style="252" customWidth="1"/>
    <col min="19" max="19" width="12.28515625" style="252" customWidth="1"/>
    <col min="20" max="16384" width="8" style="252"/>
  </cols>
  <sheetData>
    <row r="1" spans="1:27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616" t="s">
        <v>411</v>
      </c>
      <c r="O1" s="616"/>
      <c r="P1" s="616"/>
      <c r="Q1" s="616"/>
      <c r="R1" s="616"/>
      <c r="S1" s="616"/>
    </row>
    <row r="2" spans="1:27" ht="24.75" customHeight="1">
      <c r="A2" s="253"/>
      <c r="B2" s="617" t="s">
        <v>410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6"/>
      <c r="O2" s="616"/>
      <c r="P2" s="616"/>
      <c r="Q2" s="616"/>
      <c r="R2" s="616"/>
      <c r="S2" s="616"/>
    </row>
    <row r="3" spans="1:27">
      <c r="A3" s="253"/>
      <c r="B3" s="253"/>
      <c r="C3" s="253"/>
      <c r="D3" s="253"/>
      <c r="E3" s="253"/>
      <c r="F3" s="253"/>
      <c r="G3" s="253"/>
      <c r="H3" s="253" t="s">
        <v>409</v>
      </c>
      <c r="I3" s="359"/>
      <c r="J3" s="359"/>
      <c r="K3" s="359"/>
      <c r="L3" s="359"/>
      <c r="M3" s="359"/>
      <c r="N3" s="358"/>
      <c r="O3" s="358"/>
      <c r="P3" s="358"/>
      <c r="Q3" s="358"/>
      <c r="R3" s="358"/>
      <c r="S3" s="358"/>
    </row>
    <row r="4" spans="1:27">
      <c r="A4" s="253"/>
      <c r="B4" s="253"/>
      <c r="C4" s="253"/>
      <c r="D4" s="253"/>
      <c r="E4" s="253"/>
      <c r="F4" s="253"/>
      <c r="G4" s="253"/>
      <c r="H4" s="253"/>
      <c r="I4" s="359"/>
      <c r="J4" s="359"/>
      <c r="K4" s="359"/>
      <c r="L4" s="359"/>
      <c r="M4" s="359"/>
      <c r="N4" s="358"/>
      <c r="O4" s="358"/>
      <c r="P4" s="358"/>
      <c r="Q4" s="358"/>
      <c r="R4" s="358"/>
      <c r="S4" s="358"/>
      <c r="U4" s="357"/>
      <c r="V4" s="357"/>
      <c r="W4" s="357"/>
    </row>
    <row r="5" spans="1:27" ht="25.9" customHeight="1">
      <c r="A5" s="618" t="s">
        <v>413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357"/>
      <c r="U5" s="357"/>
      <c r="V5" s="357"/>
    </row>
    <row r="6" spans="1:27">
      <c r="A6" s="356"/>
      <c r="B6" s="356"/>
      <c r="C6" s="356"/>
      <c r="D6" s="356"/>
      <c r="E6" s="356"/>
      <c r="F6" s="356"/>
      <c r="G6" s="356"/>
      <c r="H6" s="356"/>
      <c r="I6" s="356"/>
      <c r="J6" s="619"/>
      <c r="K6" s="619"/>
      <c r="L6" s="619"/>
      <c r="M6" s="619"/>
      <c r="N6" s="356"/>
      <c r="O6" s="356"/>
      <c r="P6" s="356"/>
      <c r="Q6" s="356"/>
      <c r="R6" s="356"/>
      <c r="S6" s="356"/>
    </row>
    <row r="7" spans="1:27">
      <c r="A7" s="353"/>
      <c r="B7" s="353"/>
      <c r="C7" s="353"/>
      <c r="D7" s="620">
        <v>44203</v>
      </c>
      <c r="E7" s="619"/>
      <c r="F7" s="619"/>
      <c r="G7" s="619"/>
      <c r="H7" s="619"/>
      <c r="I7" s="619"/>
      <c r="J7" s="619"/>
      <c r="K7" s="619"/>
      <c r="L7" s="619"/>
      <c r="M7" s="355"/>
      <c r="N7" s="353"/>
      <c r="O7" s="353"/>
      <c r="P7" s="353"/>
      <c r="Q7" s="353"/>
      <c r="R7" s="353"/>
      <c r="S7" s="353"/>
    </row>
    <row r="8" spans="1:27">
      <c r="A8" s="353"/>
      <c r="B8" s="353"/>
      <c r="C8" s="353"/>
      <c r="D8" s="353"/>
      <c r="E8" s="612" t="s">
        <v>407</v>
      </c>
      <c r="F8" s="612"/>
      <c r="G8" s="612"/>
      <c r="H8" s="612"/>
      <c r="I8" s="612"/>
      <c r="J8" s="612"/>
      <c r="K8" s="612"/>
      <c r="L8" s="612"/>
      <c r="M8" s="355"/>
      <c r="N8" s="353"/>
      <c r="O8" s="353"/>
      <c r="P8" s="353"/>
      <c r="Q8" s="353"/>
      <c r="R8" s="353"/>
      <c r="S8" s="353"/>
    </row>
    <row r="9" spans="1:27" ht="12.75">
      <c r="A9" s="354"/>
      <c r="B9" s="254"/>
      <c r="C9" s="254"/>
      <c r="D9" s="254"/>
      <c r="E9" s="254"/>
      <c r="F9" s="254"/>
      <c r="G9" s="254"/>
      <c r="H9" s="259"/>
      <c r="I9" s="259"/>
      <c r="J9" s="587"/>
      <c r="K9" s="587"/>
      <c r="L9" s="253"/>
      <c r="M9" s="253"/>
      <c r="N9" s="353"/>
      <c r="O9" s="353"/>
      <c r="P9" s="353"/>
      <c r="Q9" s="353"/>
      <c r="R9" s="353"/>
      <c r="S9" s="353"/>
    </row>
    <row r="10" spans="1:27" ht="12.75">
      <c r="A10" s="259"/>
      <c r="B10" s="613" t="s">
        <v>389</v>
      </c>
      <c r="C10" s="614"/>
      <c r="D10" s="352" t="s">
        <v>406</v>
      </c>
      <c r="E10" s="351"/>
      <c r="F10" s="345"/>
      <c r="G10" s="345"/>
      <c r="H10" s="259"/>
      <c r="I10" s="259"/>
      <c r="J10" s="615"/>
      <c r="K10" s="615"/>
      <c r="L10" s="253"/>
      <c r="M10" s="253"/>
      <c r="N10" s="253"/>
      <c r="O10" s="253"/>
      <c r="P10" s="253"/>
      <c r="Q10" s="338"/>
      <c r="R10" s="338"/>
      <c r="S10" s="338"/>
    </row>
    <row r="11" spans="1:27" ht="19.5">
      <c r="A11" s="350" t="s">
        <v>405</v>
      </c>
      <c r="B11" s="349" t="s">
        <v>380</v>
      </c>
      <c r="C11" s="349" t="s">
        <v>404</v>
      </c>
      <c r="D11" s="348" t="s">
        <v>403</v>
      </c>
      <c r="E11" s="347" t="s">
        <v>402</v>
      </c>
      <c r="F11" s="346"/>
      <c r="G11" s="345"/>
      <c r="H11" s="259"/>
      <c r="I11" s="259"/>
      <c r="J11" s="344"/>
      <c r="K11" s="344"/>
      <c r="L11" s="253"/>
      <c r="M11" s="253"/>
      <c r="N11" s="253"/>
      <c r="O11" s="253"/>
      <c r="P11" s="253"/>
      <c r="Q11" s="338"/>
      <c r="R11" s="338"/>
      <c r="S11" s="338"/>
    </row>
    <row r="12" spans="1:27" ht="12.75">
      <c r="A12" s="337" t="s">
        <v>401</v>
      </c>
      <c r="B12" s="343"/>
      <c r="C12" s="343">
        <v>1</v>
      </c>
      <c r="D12" s="342" t="s">
        <v>400</v>
      </c>
      <c r="E12" s="341" t="s">
        <v>400</v>
      </c>
      <c r="F12" s="254"/>
      <c r="G12" s="254"/>
      <c r="H12" s="259"/>
      <c r="I12" s="340" t="s">
        <v>399</v>
      </c>
      <c r="J12" s="593" t="s">
        <v>222</v>
      </c>
      <c r="K12" s="593"/>
      <c r="L12" s="593"/>
      <c r="M12" s="593"/>
      <c r="N12" s="593"/>
      <c r="O12" s="593"/>
      <c r="P12" s="587"/>
      <c r="Q12" s="587"/>
      <c r="R12" s="608">
        <v>1</v>
      </c>
      <c r="S12" s="609"/>
    </row>
    <row r="13" spans="1:27" ht="12.75">
      <c r="A13" s="337" t="s">
        <v>398</v>
      </c>
      <c r="B13" s="336"/>
      <c r="C13" s="336">
        <v>13</v>
      </c>
      <c r="D13" s="339">
        <v>13</v>
      </c>
      <c r="E13" s="335">
        <v>13</v>
      </c>
      <c r="F13" s="334"/>
      <c r="G13" s="334"/>
      <c r="H13" s="259"/>
      <c r="I13" s="594" t="s">
        <v>412</v>
      </c>
      <c r="J13" s="594"/>
      <c r="K13" s="594"/>
      <c r="L13" s="594"/>
      <c r="M13" s="594"/>
      <c r="N13" s="594"/>
      <c r="O13" s="594"/>
      <c r="P13" s="253"/>
      <c r="Q13" s="338"/>
      <c r="R13" s="338"/>
      <c r="S13" s="338"/>
    </row>
    <row r="14" spans="1:27" ht="12.75">
      <c r="A14" s="337" t="s">
        <v>396</v>
      </c>
      <c r="B14" s="336"/>
      <c r="C14" s="336">
        <v>91</v>
      </c>
      <c r="D14" s="336">
        <v>91</v>
      </c>
      <c r="E14" s="335">
        <v>91</v>
      </c>
      <c r="F14" s="334"/>
      <c r="G14" s="334"/>
      <c r="H14" s="259"/>
      <c r="I14" s="327" t="s">
        <v>395</v>
      </c>
      <c r="J14" s="327"/>
      <c r="K14" s="333"/>
      <c r="L14" s="333"/>
      <c r="M14" s="326"/>
      <c r="N14" s="259"/>
      <c r="O14" s="259"/>
      <c r="P14" s="332">
        <v>9</v>
      </c>
      <c r="Q14" s="332">
        <v>2</v>
      </c>
      <c r="R14" s="331">
        <v>1</v>
      </c>
      <c r="S14" s="331">
        <v>1</v>
      </c>
    </row>
    <row r="15" spans="1:27" ht="13.5" thickBot="1">
      <c r="A15" s="330"/>
      <c r="B15" s="329"/>
      <c r="C15" s="329"/>
      <c r="D15" s="328"/>
      <c r="E15" s="327"/>
      <c r="F15" s="327"/>
      <c r="G15" s="327"/>
      <c r="H15" s="326"/>
      <c r="I15" s="259"/>
      <c r="J15" s="259"/>
      <c r="K15" s="259"/>
      <c r="L15" s="253"/>
      <c r="M15" s="325"/>
      <c r="N15" s="253"/>
      <c r="O15" s="253"/>
      <c r="P15" s="253"/>
      <c r="Q15" s="325"/>
      <c r="R15" s="325"/>
      <c r="S15" s="325"/>
    </row>
    <row r="16" spans="1:27" ht="12.75">
      <c r="A16" s="595" t="s">
        <v>394</v>
      </c>
      <c r="B16" s="597" t="s">
        <v>393</v>
      </c>
      <c r="C16" s="598"/>
      <c r="D16" s="598"/>
      <c r="E16" s="598"/>
      <c r="F16" s="598"/>
      <c r="G16" s="599"/>
      <c r="H16" s="600" t="s">
        <v>392</v>
      </c>
      <c r="I16" s="601"/>
      <c r="J16" s="601"/>
      <c r="K16" s="601"/>
      <c r="L16" s="602"/>
      <c r="M16" s="600" t="s">
        <v>391</v>
      </c>
      <c r="N16" s="601"/>
      <c r="O16" s="601"/>
      <c r="P16" s="601"/>
      <c r="Q16" s="601"/>
      <c r="R16" s="601"/>
      <c r="S16" s="602"/>
      <c r="U16" s="324"/>
      <c r="V16" s="323"/>
      <c r="W16" s="323"/>
      <c r="X16" s="323"/>
      <c r="Y16" s="323"/>
      <c r="Z16" s="323"/>
      <c r="AA16" s="323"/>
    </row>
    <row r="17" spans="1:27" ht="12.75">
      <c r="A17" s="596"/>
      <c r="B17" s="603" t="s">
        <v>390</v>
      </c>
      <c r="C17" s="604"/>
      <c r="D17" s="604"/>
      <c r="E17" s="605" t="s">
        <v>389</v>
      </c>
      <c r="F17" s="606"/>
      <c r="G17" s="607"/>
      <c r="H17" s="592" t="s">
        <v>387</v>
      </c>
      <c r="I17" s="589" t="s">
        <v>386</v>
      </c>
      <c r="J17" s="589" t="s">
        <v>385</v>
      </c>
      <c r="K17" s="590" t="s">
        <v>388</v>
      </c>
      <c r="L17" s="591" t="s">
        <v>347</v>
      </c>
      <c r="M17" s="592" t="s">
        <v>387</v>
      </c>
      <c r="N17" s="589" t="s">
        <v>386</v>
      </c>
      <c r="O17" s="589" t="s">
        <v>385</v>
      </c>
      <c r="P17" s="590" t="s">
        <v>384</v>
      </c>
      <c r="Q17" s="589" t="s">
        <v>383</v>
      </c>
      <c r="R17" s="589" t="s">
        <v>382</v>
      </c>
      <c r="S17" s="610" t="s">
        <v>347</v>
      </c>
      <c r="U17" s="324"/>
      <c r="V17" s="323"/>
      <c r="W17" s="323"/>
      <c r="X17" s="323"/>
      <c r="Y17" s="323"/>
      <c r="Z17" s="323"/>
      <c r="AA17" s="323"/>
    </row>
    <row r="18" spans="1:27" ht="67.5">
      <c r="A18" s="596"/>
      <c r="B18" s="322" t="s">
        <v>380</v>
      </c>
      <c r="C18" s="320" t="s">
        <v>379</v>
      </c>
      <c r="D18" s="320" t="s">
        <v>381</v>
      </c>
      <c r="E18" s="321" t="s">
        <v>380</v>
      </c>
      <c r="F18" s="320" t="s">
        <v>379</v>
      </c>
      <c r="G18" s="319" t="s">
        <v>378</v>
      </c>
      <c r="H18" s="592"/>
      <c r="I18" s="589"/>
      <c r="J18" s="589"/>
      <c r="K18" s="590"/>
      <c r="L18" s="591"/>
      <c r="M18" s="592"/>
      <c r="N18" s="589"/>
      <c r="O18" s="589"/>
      <c r="P18" s="590"/>
      <c r="Q18" s="589"/>
      <c r="R18" s="589"/>
      <c r="S18" s="611"/>
    </row>
    <row r="19" spans="1:27">
      <c r="A19" s="318">
        <v>1</v>
      </c>
      <c r="B19" s="317">
        <v>2</v>
      </c>
      <c r="C19" s="316">
        <v>3</v>
      </c>
      <c r="D19" s="316">
        <v>4</v>
      </c>
      <c r="E19" s="313">
        <v>5</v>
      </c>
      <c r="F19" s="316">
        <v>6</v>
      </c>
      <c r="G19" s="315">
        <v>7</v>
      </c>
      <c r="H19" s="314">
        <v>8</v>
      </c>
      <c r="I19" s="313">
        <v>9</v>
      </c>
      <c r="J19" s="313">
        <v>10</v>
      </c>
      <c r="K19" s="313">
        <v>11</v>
      </c>
      <c r="L19" s="312">
        <v>12</v>
      </c>
      <c r="M19" s="314">
        <v>13</v>
      </c>
      <c r="N19" s="313">
        <v>14</v>
      </c>
      <c r="O19" s="313">
        <v>15</v>
      </c>
      <c r="P19" s="313">
        <v>16</v>
      </c>
      <c r="Q19" s="313">
        <v>17</v>
      </c>
      <c r="R19" s="313">
        <v>18</v>
      </c>
      <c r="S19" s="312">
        <v>19</v>
      </c>
    </row>
    <row r="20" spans="1:27" ht="22.5">
      <c r="A20" s="311" t="s">
        <v>377</v>
      </c>
      <c r="B20" s="310"/>
      <c r="C20" s="310">
        <v>0.25</v>
      </c>
      <c r="D20" s="306">
        <v>0.08</v>
      </c>
      <c r="E20" s="305"/>
      <c r="F20" s="306">
        <v>0.25</v>
      </c>
      <c r="G20" s="307">
        <v>0.08</v>
      </c>
      <c r="H20" s="296">
        <v>1764</v>
      </c>
      <c r="I20" s="306"/>
      <c r="J20" s="306"/>
      <c r="K20" s="306"/>
      <c r="L20" s="265">
        <f t="shared" ref="L20:L39" si="0">SUM(H20:K20)</f>
        <v>1764</v>
      </c>
      <c r="M20" s="296">
        <v>1764</v>
      </c>
      <c r="N20" s="306"/>
      <c r="O20" s="306"/>
      <c r="P20" s="306"/>
      <c r="Q20" s="306">
        <v>200</v>
      </c>
      <c r="R20" s="306"/>
      <c r="S20" s="265">
        <f t="shared" ref="S20:S39" si="1">SUM(M20:R20)</f>
        <v>1964</v>
      </c>
    </row>
    <row r="21" spans="1:27" ht="12.75">
      <c r="A21" s="308" t="s">
        <v>375</v>
      </c>
      <c r="B21" s="296"/>
      <c r="C21" s="296">
        <v>0.25</v>
      </c>
      <c r="D21" s="306">
        <v>0.08</v>
      </c>
      <c r="E21" s="305"/>
      <c r="F21" s="306">
        <v>0.25</v>
      </c>
      <c r="G21" s="307">
        <v>0.08</v>
      </c>
      <c r="H21" s="296">
        <v>1764</v>
      </c>
      <c r="I21" s="306"/>
      <c r="J21" s="306"/>
      <c r="K21" s="306"/>
      <c r="L21" s="265">
        <f t="shared" si="0"/>
        <v>1764</v>
      </c>
      <c r="M21" s="296">
        <v>1764</v>
      </c>
      <c r="N21" s="306"/>
      <c r="O21" s="306"/>
      <c r="P21" s="306"/>
      <c r="Q21" s="306">
        <v>200</v>
      </c>
      <c r="R21" s="306"/>
      <c r="S21" s="265">
        <f t="shared" si="1"/>
        <v>1964</v>
      </c>
    </row>
    <row r="22" spans="1:27" ht="12.75">
      <c r="A22" s="309" t="s">
        <v>376</v>
      </c>
      <c r="B22" s="296"/>
      <c r="C22" s="296">
        <v>10.07</v>
      </c>
      <c r="D22" s="306">
        <v>3.36</v>
      </c>
      <c r="E22" s="305"/>
      <c r="F22" s="306">
        <v>10.07</v>
      </c>
      <c r="G22" s="307">
        <v>3.36</v>
      </c>
      <c r="H22" s="296">
        <v>50595</v>
      </c>
      <c r="I22" s="306"/>
      <c r="J22" s="306"/>
      <c r="K22" s="306"/>
      <c r="L22" s="265">
        <f t="shared" si="0"/>
        <v>50595</v>
      </c>
      <c r="M22" s="296">
        <v>48595</v>
      </c>
      <c r="N22" s="306"/>
      <c r="O22" s="306"/>
      <c r="P22" s="306"/>
      <c r="Q22" s="305">
        <v>1800</v>
      </c>
      <c r="R22" s="305"/>
      <c r="S22" s="265">
        <f t="shared" si="1"/>
        <v>50395</v>
      </c>
    </row>
    <row r="23" spans="1:27" ht="12.75">
      <c r="A23" s="308" t="s">
        <v>375</v>
      </c>
      <c r="B23" s="296"/>
      <c r="C23" s="296">
        <v>10.07</v>
      </c>
      <c r="D23" s="306">
        <v>3.36</v>
      </c>
      <c r="E23" s="305"/>
      <c r="F23" s="306">
        <v>10.07</v>
      </c>
      <c r="G23" s="307">
        <v>3.36</v>
      </c>
      <c r="H23" s="296">
        <v>50595</v>
      </c>
      <c r="I23" s="306"/>
      <c r="J23" s="306"/>
      <c r="K23" s="306"/>
      <c r="L23" s="265">
        <f t="shared" si="0"/>
        <v>50595</v>
      </c>
      <c r="M23" s="296">
        <v>48595</v>
      </c>
      <c r="N23" s="306"/>
      <c r="O23" s="306"/>
      <c r="P23" s="306"/>
      <c r="Q23" s="305">
        <v>1800</v>
      </c>
      <c r="R23" s="305"/>
      <c r="S23" s="265">
        <f t="shared" si="1"/>
        <v>50395</v>
      </c>
    </row>
    <row r="24" spans="1:27" ht="25.5">
      <c r="A24" s="300" t="s">
        <v>374</v>
      </c>
      <c r="B24" s="299"/>
      <c r="C24" s="299">
        <v>4.6749999999999998</v>
      </c>
      <c r="D24" s="297">
        <v>1.56</v>
      </c>
      <c r="E24" s="294"/>
      <c r="F24" s="295">
        <v>4.6749999999999998</v>
      </c>
      <c r="G24" s="298">
        <v>1.56</v>
      </c>
      <c r="H24" s="296">
        <v>15800</v>
      </c>
      <c r="I24" s="295"/>
      <c r="J24" s="295"/>
      <c r="K24" s="297"/>
      <c r="L24" s="265">
        <f t="shared" si="0"/>
        <v>15800</v>
      </c>
      <c r="M24" s="296">
        <v>15300</v>
      </c>
      <c r="N24" s="295"/>
      <c r="O24" s="295"/>
      <c r="P24" s="295"/>
      <c r="Q24" s="294">
        <v>500</v>
      </c>
      <c r="R24" s="294"/>
      <c r="S24" s="265">
        <f t="shared" si="1"/>
        <v>15800</v>
      </c>
    </row>
    <row r="25" spans="1:27" ht="12.75">
      <c r="A25" s="301" t="s">
        <v>365</v>
      </c>
      <c r="B25" s="299"/>
      <c r="C25" s="299">
        <v>4.6749999999999998</v>
      </c>
      <c r="D25" s="297">
        <v>1.56</v>
      </c>
      <c r="E25" s="294"/>
      <c r="F25" s="295">
        <v>4.6749999999999998</v>
      </c>
      <c r="G25" s="298">
        <v>1.56</v>
      </c>
      <c r="H25" s="296">
        <v>15800</v>
      </c>
      <c r="I25" s="295"/>
      <c r="J25" s="295"/>
      <c r="K25" s="297"/>
      <c r="L25" s="265">
        <f t="shared" si="0"/>
        <v>15800</v>
      </c>
      <c r="M25" s="296">
        <v>15300</v>
      </c>
      <c r="N25" s="295"/>
      <c r="O25" s="295"/>
      <c r="P25" s="295"/>
      <c r="Q25" s="294">
        <v>500</v>
      </c>
      <c r="R25" s="294"/>
      <c r="S25" s="265">
        <f t="shared" si="1"/>
        <v>15800</v>
      </c>
    </row>
    <row r="26" spans="1:27" ht="12.75">
      <c r="A26" s="304" t="s">
        <v>373</v>
      </c>
      <c r="B26" s="299"/>
      <c r="C26" s="299">
        <v>1.25</v>
      </c>
      <c r="D26" s="297">
        <v>0.42</v>
      </c>
      <c r="E26" s="294"/>
      <c r="F26" s="295">
        <v>1.25</v>
      </c>
      <c r="G26" s="298">
        <v>0.42</v>
      </c>
      <c r="H26" s="296">
        <v>7000</v>
      </c>
      <c r="I26" s="295"/>
      <c r="J26" s="295"/>
      <c r="K26" s="297"/>
      <c r="L26" s="265">
        <f t="shared" si="0"/>
        <v>7000</v>
      </c>
      <c r="M26" s="296">
        <v>6900</v>
      </c>
      <c r="N26" s="295"/>
      <c r="O26" s="295"/>
      <c r="P26" s="295"/>
      <c r="Q26" s="294">
        <v>100</v>
      </c>
      <c r="R26" s="294"/>
      <c r="S26" s="265">
        <f t="shared" si="1"/>
        <v>7000</v>
      </c>
    </row>
    <row r="27" spans="1:27" ht="12.75">
      <c r="A27" s="301" t="s">
        <v>365</v>
      </c>
      <c r="B27" s="299"/>
      <c r="C27" s="299">
        <v>1.25</v>
      </c>
      <c r="D27" s="297">
        <v>0.42</v>
      </c>
      <c r="E27" s="294"/>
      <c r="F27" s="295">
        <v>1.25</v>
      </c>
      <c r="G27" s="298">
        <v>0.42</v>
      </c>
      <c r="H27" s="296">
        <v>7000</v>
      </c>
      <c r="I27" s="295"/>
      <c r="J27" s="295"/>
      <c r="K27" s="297"/>
      <c r="L27" s="265">
        <f t="shared" si="0"/>
        <v>7000</v>
      </c>
      <c r="M27" s="296">
        <v>6900</v>
      </c>
      <c r="N27" s="295"/>
      <c r="O27" s="295"/>
      <c r="P27" s="295"/>
      <c r="Q27" s="294">
        <v>100</v>
      </c>
      <c r="R27" s="294"/>
      <c r="S27" s="265">
        <f t="shared" si="1"/>
        <v>7000</v>
      </c>
    </row>
    <row r="28" spans="1:27" ht="12.75">
      <c r="A28" s="300" t="s">
        <v>372</v>
      </c>
      <c r="B28" s="299"/>
      <c r="C28" s="299"/>
      <c r="D28" s="297"/>
      <c r="E28" s="294"/>
      <c r="F28" s="295"/>
      <c r="G28" s="298"/>
      <c r="H28" s="296"/>
      <c r="I28" s="295"/>
      <c r="J28" s="295"/>
      <c r="K28" s="297"/>
      <c r="L28" s="265">
        <f t="shared" si="0"/>
        <v>0</v>
      </c>
      <c r="M28" s="296"/>
      <c r="N28" s="295"/>
      <c r="O28" s="295"/>
      <c r="P28" s="295"/>
      <c r="Q28" s="294"/>
      <c r="R28" s="294"/>
      <c r="S28" s="265">
        <f t="shared" si="1"/>
        <v>0</v>
      </c>
    </row>
    <row r="29" spans="1:27" ht="12.75">
      <c r="A29" s="301" t="s">
        <v>365</v>
      </c>
      <c r="B29" s="299"/>
      <c r="C29" s="299"/>
      <c r="D29" s="297"/>
      <c r="E29" s="294"/>
      <c r="F29" s="295"/>
      <c r="G29" s="298"/>
      <c r="H29" s="296"/>
      <c r="I29" s="295"/>
      <c r="J29" s="295"/>
      <c r="K29" s="297"/>
      <c r="L29" s="265">
        <f t="shared" si="0"/>
        <v>0</v>
      </c>
      <c r="M29" s="296"/>
      <c r="N29" s="295"/>
      <c r="O29" s="295"/>
      <c r="P29" s="295"/>
      <c r="Q29" s="294"/>
      <c r="R29" s="294"/>
      <c r="S29" s="265">
        <f t="shared" si="1"/>
        <v>0</v>
      </c>
    </row>
    <row r="30" spans="1:27" ht="12.75">
      <c r="A30" s="302" t="s">
        <v>371</v>
      </c>
      <c r="B30" s="299"/>
      <c r="C30" s="299">
        <v>0.5</v>
      </c>
      <c r="D30" s="297">
        <v>0.17</v>
      </c>
      <c r="E30" s="294"/>
      <c r="F30" s="295">
        <v>0.5</v>
      </c>
      <c r="G30" s="298">
        <v>0.17</v>
      </c>
      <c r="H30" s="296">
        <v>2464</v>
      </c>
      <c r="I30" s="295"/>
      <c r="J30" s="295"/>
      <c r="K30" s="297"/>
      <c r="L30" s="265">
        <f t="shared" si="0"/>
        <v>2464</v>
      </c>
      <c r="M30" s="296">
        <v>2464</v>
      </c>
      <c r="N30" s="295"/>
      <c r="O30" s="295"/>
      <c r="P30" s="295"/>
      <c r="Q30" s="294"/>
      <c r="R30" s="294"/>
      <c r="S30" s="265">
        <f t="shared" si="1"/>
        <v>2464</v>
      </c>
    </row>
    <row r="31" spans="1:27" ht="12.75">
      <c r="A31" s="301" t="s">
        <v>365</v>
      </c>
      <c r="B31" s="299"/>
      <c r="C31" s="299">
        <v>0.5</v>
      </c>
      <c r="D31" s="297">
        <v>0.17</v>
      </c>
      <c r="E31" s="294"/>
      <c r="F31" s="295">
        <v>0.5</v>
      </c>
      <c r="G31" s="298">
        <v>0.17</v>
      </c>
      <c r="H31" s="296">
        <v>2464</v>
      </c>
      <c r="I31" s="295"/>
      <c r="J31" s="295"/>
      <c r="K31" s="297"/>
      <c r="L31" s="265">
        <f t="shared" si="0"/>
        <v>2464</v>
      </c>
      <c r="M31" s="296">
        <v>2464</v>
      </c>
      <c r="N31" s="295"/>
      <c r="O31" s="295"/>
      <c r="P31" s="295"/>
      <c r="Q31" s="294"/>
      <c r="R31" s="294"/>
      <c r="S31" s="265">
        <f t="shared" si="1"/>
        <v>2464</v>
      </c>
    </row>
    <row r="32" spans="1:27" ht="12.75">
      <c r="A32" s="300" t="s">
        <v>370</v>
      </c>
      <c r="B32" s="299"/>
      <c r="C32" s="299">
        <v>16.88</v>
      </c>
      <c r="D32" s="297">
        <v>5.63</v>
      </c>
      <c r="E32" s="294"/>
      <c r="F32" s="295">
        <v>16.88</v>
      </c>
      <c r="G32" s="298">
        <v>5.63</v>
      </c>
      <c r="H32" s="296">
        <v>44930</v>
      </c>
      <c r="I32" s="295"/>
      <c r="J32" s="295"/>
      <c r="K32" s="297"/>
      <c r="L32" s="265">
        <f t="shared" si="0"/>
        <v>44930</v>
      </c>
      <c r="M32" s="296">
        <v>42994</v>
      </c>
      <c r="N32" s="295"/>
      <c r="O32" s="295"/>
      <c r="P32" s="295"/>
      <c r="Q32" s="294">
        <v>1500</v>
      </c>
      <c r="R32" s="294"/>
      <c r="S32" s="265">
        <f t="shared" si="1"/>
        <v>44494</v>
      </c>
    </row>
    <row r="33" spans="1:19" ht="13.5" thickBot="1">
      <c r="A33" s="293" t="s">
        <v>369</v>
      </c>
      <c r="B33" s="291"/>
      <c r="C33" s="291">
        <v>10.25</v>
      </c>
      <c r="D33" s="290">
        <v>3.42</v>
      </c>
      <c r="E33" s="287"/>
      <c r="F33" s="288">
        <v>10.25</v>
      </c>
      <c r="G33" s="292">
        <v>3.42</v>
      </c>
      <c r="H33" s="291">
        <v>20600</v>
      </c>
      <c r="I33" s="288"/>
      <c r="J33" s="288"/>
      <c r="K33" s="290"/>
      <c r="L33" s="286">
        <f t="shared" si="0"/>
        <v>20600</v>
      </c>
      <c r="M33" s="289">
        <v>20600</v>
      </c>
      <c r="N33" s="288"/>
      <c r="O33" s="288"/>
      <c r="P33" s="288"/>
      <c r="Q33" s="287"/>
      <c r="R33" s="287"/>
      <c r="S33" s="286">
        <f t="shared" si="1"/>
        <v>20600</v>
      </c>
    </row>
    <row r="34" spans="1:19" ht="12.75">
      <c r="A34" s="285" t="s">
        <v>347</v>
      </c>
      <c r="B34" s="283">
        <f t="shared" ref="B34:K34" si="2">SUM(B20,B24,B26,B28,B30,B32,B22)</f>
        <v>0</v>
      </c>
      <c r="C34" s="282">
        <f t="shared" si="2"/>
        <v>33.625</v>
      </c>
      <c r="D34" s="282">
        <f t="shared" si="2"/>
        <v>11.219999999999999</v>
      </c>
      <c r="E34" s="282">
        <f t="shared" si="2"/>
        <v>0</v>
      </c>
      <c r="F34" s="282">
        <f t="shared" si="2"/>
        <v>33.625</v>
      </c>
      <c r="G34" s="284">
        <f t="shared" si="2"/>
        <v>11.219999999999999</v>
      </c>
      <c r="H34" s="283">
        <f t="shared" si="2"/>
        <v>122553</v>
      </c>
      <c r="I34" s="282">
        <f t="shared" si="2"/>
        <v>0</v>
      </c>
      <c r="J34" s="282">
        <f t="shared" si="2"/>
        <v>0</v>
      </c>
      <c r="K34" s="282">
        <f t="shared" si="2"/>
        <v>0</v>
      </c>
      <c r="L34" s="360">
        <f t="shared" si="0"/>
        <v>122553</v>
      </c>
      <c r="M34" s="283">
        <f t="shared" ref="M34:R34" si="3">SUM(M20,M24,M26,M28,M30,M32,M22)</f>
        <v>118017</v>
      </c>
      <c r="N34" s="282">
        <f t="shared" si="3"/>
        <v>0</v>
      </c>
      <c r="O34" s="282">
        <f t="shared" si="3"/>
        <v>0</v>
      </c>
      <c r="P34" s="282">
        <f t="shared" si="3"/>
        <v>0</v>
      </c>
      <c r="Q34" s="282">
        <f t="shared" si="3"/>
        <v>4100</v>
      </c>
      <c r="R34" s="282">
        <f t="shared" si="3"/>
        <v>0</v>
      </c>
      <c r="S34" s="360">
        <f t="shared" si="1"/>
        <v>122117</v>
      </c>
    </row>
    <row r="35" spans="1:19" ht="13.5" thickBot="1">
      <c r="A35" s="280" t="s">
        <v>368</v>
      </c>
      <c r="B35" s="278">
        <f t="shared" ref="B35:K35" si="4">SUM(B21,B25,B27,B29,B31,B23)</f>
        <v>0</v>
      </c>
      <c r="C35" s="277">
        <f t="shared" si="4"/>
        <v>16.745000000000001</v>
      </c>
      <c r="D35" s="277">
        <f t="shared" si="4"/>
        <v>5.59</v>
      </c>
      <c r="E35" s="277">
        <f t="shared" si="4"/>
        <v>0</v>
      </c>
      <c r="F35" s="277">
        <f t="shared" si="4"/>
        <v>16.745000000000001</v>
      </c>
      <c r="G35" s="279">
        <f t="shared" si="4"/>
        <v>5.59</v>
      </c>
      <c r="H35" s="278">
        <f t="shared" si="4"/>
        <v>77623</v>
      </c>
      <c r="I35" s="277">
        <f t="shared" si="4"/>
        <v>0</v>
      </c>
      <c r="J35" s="277">
        <f t="shared" si="4"/>
        <v>0</v>
      </c>
      <c r="K35" s="277">
        <f t="shared" si="4"/>
        <v>0</v>
      </c>
      <c r="L35" s="260">
        <f t="shared" si="0"/>
        <v>77623</v>
      </c>
      <c r="M35" s="278">
        <f t="shared" ref="M35:R35" si="5">SUM(M21,M25,M27,M29,M31,M23)</f>
        <v>75023</v>
      </c>
      <c r="N35" s="277">
        <f t="shared" si="5"/>
        <v>0</v>
      </c>
      <c r="O35" s="277">
        <f t="shared" si="5"/>
        <v>0</v>
      </c>
      <c r="P35" s="277">
        <f t="shared" si="5"/>
        <v>0</v>
      </c>
      <c r="Q35" s="277">
        <f t="shared" si="5"/>
        <v>2600</v>
      </c>
      <c r="R35" s="277">
        <f t="shared" si="5"/>
        <v>0</v>
      </c>
      <c r="S35" s="260">
        <f t="shared" si="1"/>
        <v>77623</v>
      </c>
    </row>
    <row r="36" spans="1:19" ht="12.75">
      <c r="A36" s="275" t="s">
        <v>367</v>
      </c>
      <c r="B36" s="273">
        <f t="shared" ref="B36:K36" si="6">SUM(B20,B24,B26,B22)</f>
        <v>0</v>
      </c>
      <c r="C36" s="272">
        <f t="shared" si="6"/>
        <v>16.245000000000001</v>
      </c>
      <c r="D36" s="272">
        <f t="shared" si="6"/>
        <v>5.42</v>
      </c>
      <c r="E36" s="272">
        <f t="shared" si="6"/>
        <v>0</v>
      </c>
      <c r="F36" s="272">
        <f t="shared" si="6"/>
        <v>16.245000000000001</v>
      </c>
      <c r="G36" s="274">
        <f t="shared" si="6"/>
        <v>5.42</v>
      </c>
      <c r="H36" s="273">
        <f t="shared" si="6"/>
        <v>75159</v>
      </c>
      <c r="I36" s="272">
        <f t="shared" si="6"/>
        <v>0</v>
      </c>
      <c r="J36" s="272">
        <f t="shared" si="6"/>
        <v>0</v>
      </c>
      <c r="K36" s="272">
        <f t="shared" si="6"/>
        <v>0</v>
      </c>
      <c r="L36" s="271">
        <f t="shared" si="0"/>
        <v>75159</v>
      </c>
      <c r="M36" s="273">
        <f t="shared" ref="M36:R37" si="7">SUM(M20,M24,M26,M22)</f>
        <v>72559</v>
      </c>
      <c r="N36" s="272">
        <f t="shared" si="7"/>
        <v>0</v>
      </c>
      <c r="O36" s="272">
        <f t="shared" si="7"/>
        <v>0</v>
      </c>
      <c r="P36" s="272">
        <f t="shared" si="7"/>
        <v>0</v>
      </c>
      <c r="Q36" s="272">
        <f t="shared" si="7"/>
        <v>2600</v>
      </c>
      <c r="R36" s="272">
        <f t="shared" si="7"/>
        <v>0</v>
      </c>
      <c r="S36" s="271">
        <f t="shared" si="1"/>
        <v>75159</v>
      </c>
    </row>
    <row r="37" spans="1:19" ht="12.75">
      <c r="A37" s="270" t="s">
        <v>365</v>
      </c>
      <c r="B37" s="267">
        <f t="shared" ref="B37:K37" si="8">SUM(B21,B25,B27,B23)</f>
        <v>0</v>
      </c>
      <c r="C37" s="266">
        <f t="shared" si="8"/>
        <v>16.245000000000001</v>
      </c>
      <c r="D37" s="266">
        <f t="shared" si="8"/>
        <v>5.42</v>
      </c>
      <c r="E37" s="266">
        <f t="shared" si="8"/>
        <v>0</v>
      </c>
      <c r="F37" s="266">
        <f t="shared" si="8"/>
        <v>16.245000000000001</v>
      </c>
      <c r="G37" s="268">
        <f t="shared" si="8"/>
        <v>5.42</v>
      </c>
      <c r="H37" s="267">
        <f t="shared" si="8"/>
        <v>75159</v>
      </c>
      <c r="I37" s="266">
        <f t="shared" si="8"/>
        <v>0</v>
      </c>
      <c r="J37" s="266">
        <f t="shared" si="8"/>
        <v>0</v>
      </c>
      <c r="K37" s="266">
        <f t="shared" si="8"/>
        <v>0</v>
      </c>
      <c r="L37" s="265">
        <f t="shared" si="0"/>
        <v>75159</v>
      </c>
      <c r="M37" s="267">
        <f t="shared" si="7"/>
        <v>72559</v>
      </c>
      <c r="N37" s="266">
        <f t="shared" si="7"/>
        <v>0</v>
      </c>
      <c r="O37" s="266">
        <f t="shared" si="7"/>
        <v>0</v>
      </c>
      <c r="P37" s="266">
        <f t="shared" si="7"/>
        <v>0</v>
      </c>
      <c r="Q37" s="266">
        <f t="shared" si="7"/>
        <v>2600</v>
      </c>
      <c r="R37" s="266">
        <f t="shared" si="7"/>
        <v>0</v>
      </c>
      <c r="S37" s="265">
        <f t="shared" si="1"/>
        <v>75159</v>
      </c>
    </row>
    <row r="38" spans="1:19" ht="12.75">
      <c r="A38" s="269" t="s">
        <v>366</v>
      </c>
      <c r="B38" s="267">
        <f t="shared" ref="B38:K38" si="9">SUM(B26,B28,B30)</f>
        <v>0</v>
      </c>
      <c r="C38" s="266">
        <f t="shared" si="9"/>
        <v>1.75</v>
      </c>
      <c r="D38" s="266">
        <f t="shared" si="9"/>
        <v>0.59</v>
      </c>
      <c r="E38" s="266">
        <f t="shared" si="9"/>
        <v>0</v>
      </c>
      <c r="F38" s="266">
        <f t="shared" si="9"/>
        <v>1.75</v>
      </c>
      <c r="G38" s="268">
        <f t="shared" si="9"/>
        <v>0.59</v>
      </c>
      <c r="H38" s="267">
        <f t="shared" si="9"/>
        <v>9464</v>
      </c>
      <c r="I38" s="266">
        <f t="shared" si="9"/>
        <v>0</v>
      </c>
      <c r="J38" s="266">
        <f t="shared" si="9"/>
        <v>0</v>
      </c>
      <c r="K38" s="266">
        <f t="shared" si="9"/>
        <v>0</v>
      </c>
      <c r="L38" s="265">
        <f t="shared" si="0"/>
        <v>9464</v>
      </c>
      <c r="M38" s="267">
        <f t="shared" ref="M38:R39" si="10">SUM(M26,M28,M30)</f>
        <v>9364</v>
      </c>
      <c r="N38" s="266">
        <f t="shared" si="10"/>
        <v>0</v>
      </c>
      <c r="O38" s="266">
        <f t="shared" si="10"/>
        <v>0</v>
      </c>
      <c r="P38" s="266">
        <f t="shared" si="10"/>
        <v>0</v>
      </c>
      <c r="Q38" s="266">
        <f t="shared" si="10"/>
        <v>100</v>
      </c>
      <c r="R38" s="266">
        <f t="shared" si="10"/>
        <v>0</v>
      </c>
      <c r="S38" s="265">
        <f t="shared" si="1"/>
        <v>9464</v>
      </c>
    </row>
    <row r="39" spans="1:19" ht="13.5" thickBot="1">
      <c r="A39" s="264" t="s">
        <v>365</v>
      </c>
      <c r="B39" s="262">
        <f t="shared" ref="B39:K39" si="11">SUM(B27,B29,B31)</f>
        <v>0</v>
      </c>
      <c r="C39" s="261">
        <f t="shared" si="11"/>
        <v>1.75</v>
      </c>
      <c r="D39" s="261">
        <f t="shared" si="11"/>
        <v>0.59</v>
      </c>
      <c r="E39" s="261">
        <f t="shared" si="11"/>
        <v>0</v>
      </c>
      <c r="F39" s="261">
        <f t="shared" si="11"/>
        <v>1.75</v>
      </c>
      <c r="G39" s="263">
        <f t="shared" si="11"/>
        <v>0.59</v>
      </c>
      <c r="H39" s="262">
        <f t="shared" si="11"/>
        <v>9464</v>
      </c>
      <c r="I39" s="261">
        <f t="shared" si="11"/>
        <v>0</v>
      </c>
      <c r="J39" s="261">
        <f t="shared" si="11"/>
        <v>0</v>
      </c>
      <c r="K39" s="261">
        <f t="shared" si="11"/>
        <v>0</v>
      </c>
      <c r="L39" s="260">
        <f t="shared" si="0"/>
        <v>9464</v>
      </c>
      <c r="M39" s="262">
        <f t="shared" si="10"/>
        <v>9364</v>
      </c>
      <c r="N39" s="261">
        <f t="shared" si="10"/>
        <v>0</v>
      </c>
      <c r="O39" s="261">
        <f t="shared" si="10"/>
        <v>0</v>
      </c>
      <c r="P39" s="261">
        <f t="shared" si="10"/>
        <v>0</v>
      </c>
      <c r="Q39" s="261">
        <f t="shared" si="10"/>
        <v>100</v>
      </c>
      <c r="R39" s="261">
        <f t="shared" si="10"/>
        <v>0</v>
      </c>
      <c r="S39" s="260">
        <f t="shared" si="1"/>
        <v>9464</v>
      </c>
    </row>
    <row r="41" spans="1:19" ht="12.75">
      <c r="A41" s="256" t="s">
        <v>364</v>
      </c>
      <c r="B41" s="256"/>
      <c r="C41" s="256"/>
      <c r="D41" s="259"/>
      <c r="E41" s="259"/>
      <c r="F41" s="259"/>
      <c r="G41" s="259"/>
      <c r="H41" s="259"/>
      <c r="I41" s="259"/>
      <c r="J41" s="259"/>
      <c r="K41" s="259"/>
      <c r="L41" s="253"/>
      <c r="M41" s="253"/>
      <c r="N41" s="253"/>
      <c r="O41" s="253"/>
      <c r="P41" s="253"/>
      <c r="Q41" s="253"/>
      <c r="R41" s="253"/>
      <c r="S41" s="253"/>
    </row>
    <row r="42" spans="1:19" ht="12.75">
      <c r="A42" s="257" t="s">
        <v>292</v>
      </c>
      <c r="B42" s="257"/>
      <c r="C42" s="257"/>
      <c r="D42" s="253"/>
      <c r="E42" s="258"/>
      <c r="F42" s="258"/>
      <c r="G42" s="258"/>
      <c r="H42" s="258"/>
      <c r="I42" s="258"/>
      <c r="J42" s="257"/>
      <c r="K42" s="586" t="s">
        <v>327</v>
      </c>
      <c r="L42" s="586"/>
      <c r="M42" s="586"/>
      <c r="N42" s="586"/>
      <c r="O42" s="586"/>
      <c r="P42" s="586"/>
      <c r="Q42" s="253"/>
      <c r="R42" s="253"/>
      <c r="S42" s="253"/>
    </row>
    <row r="43" spans="1:19" ht="12.75">
      <c r="A43" s="587"/>
      <c r="B43" s="587"/>
      <c r="C43" s="254"/>
      <c r="D43" s="253"/>
      <c r="E43" s="253"/>
      <c r="F43" s="588" t="s">
        <v>1</v>
      </c>
      <c r="G43" s="588"/>
      <c r="H43" s="588"/>
      <c r="I43" s="256"/>
      <c r="J43" s="256"/>
      <c r="K43" s="256"/>
      <c r="L43" s="256"/>
      <c r="M43" s="255" t="s">
        <v>0</v>
      </c>
      <c r="N43" s="255"/>
      <c r="O43" s="254"/>
      <c r="P43" s="253"/>
      <c r="Q43" s="253"/>
      <c r="R43" s="253"/>
      <c r="S43" s="253"/>
    </row>
    <row r="44" spans="1:19" ht="12.75">
      <c r="A44" s="254"/>
      <c r="B44" s="254"/>
      <c r="C44" s="254"/>
      <c r="D44" s="253"/>
      <c r="E44" s="253"/>
      <c r="F44" s="253"/>
      <c r="G44" s="253"/>
      <c r="H44" s="254"/>
      <c r="I44" s="253"/>
      <c r="J44" s="253"/>
      <c r="K44" s="259"/>
      <c r="L44" s="259"/>
      <c r="M44" s="254"/>
      <c r="N44" s="254"/>
      <c r="O44" s="254"/>
      <c r="P44" s="253"/>
      <c r="Q44" s="253"/>
      <c r="R44" s="253"/>
      <c r="S44" s="253"/>
    </row>
    <row r="45" spans="1:19" ht="12.75">
      <c r="A45" s="257" t="s">
        <v>291</v>
      </c>
      <c r="B45" s="257"/>
      <c r="C45" s="257"/>
      <c r="D45" s="253"/>
      <c r="E45" s="258"/>
      <c r="F45" s="258"/>
      <c r="G45" s="258"/>
      <c r="H45" s="258"/>
      <c r="I45" s="258"/>
      <c r="J45" s="257"/>
      <c r="K45" s="586" t="s">
        <v>506</v>
      </c>
      <c r="L45" s="586"/>
      <c r="M45" s="586"/>
      <c r="N45" s="586"/>
      <c r="O45" s="586"/>
      <c r="P45" s="586"/>
      <c r="Q45" s="253"/>
      <c r="R45" s="253"/>
      <c r="S45" s="253"/>
    </row>
    <row r="46" spans="1:19" ht="12.75">
      <c r="A46" s="587"/>
      <c r="B46" s="587"/>
      <c r="C46" s="254"/>
      <c r="D46" s="253"/>
      <c r="E46" s="253"/>
      <c r="F46" s="588" t="s">
        <v>1</v>
      </c>
      <c r="G46" s="588"/>
      <c r="H46" s="588"/>
      <c r="I46" s="256"/>
      <c r="J46" s="256"/>
      <c r="K46" s="256"/>
      <c r="L46" s="256"/>
      <c r="M46" s="255" t="s">
        <v>0</v>
      </c>
      <c r="N46" s="255"/>
      <c r="O46" s="254"/>
      <c r="P46" s="253"/>
      <c r="Q46" s="253"/>
      <c r="R46" s="253"/>
      <c r="S46" s="253"/>
    </row>
    <row r="47" spans="1:19">
      <c r="A47" s="253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</row>
    <row r="50" spans="6:6">
      <c r="F50" s="252" t="s">
        <v>215</v>
      </c>
    </row>
  </sheetData>
  <mergeCells count="37">
    <mergeCell ref="E8:L8"/>
    <mergeCell ref="J9:K9"/>
    <mergeCell ref="B10:C10"/>
    <mergeCell ref="J10:K10"/>
    <mergeCell ref="N1:S2"/>
    <mergeCell ref="B2:M2"/>
    <mergeCell ref="A5:S5"/>
    <mergeCell ref="J6:M6"/>
    <mergeCell ref="D7:L7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R12:S12"/>
    <mergeCell ref="S17:S18"/>
    <mergeCell ref="K45:P45"/>
    <mergeCell ref="A46:B46"/>
    <mergeCell ref="F46:H46"/>
    <mergeCell ref="Q17:Q18"/>
    <mergeCell ref="R17:R18"/>
    <mergeCell ref="K42:P42"/>
    <mergeCell ref="A43:B43"/>
    <mergeCell ref="P17:P18"/>
    <mergeCell ref="F43:H43"/>
    <mergeCell ref="K17:K18"/>
    <mergeCell ref="L17:L18"/>
    <mergeCell ref="M17:M18"/>
    <mergeCell ref="N17:N18"/>
    <mergeCell ref="O17:O18"/>
    <mergeCell ref="I17:I18"/>
    <mergeCell ref="J17:J18"/>
  </mergeCells>
  <dataValidations count="1">
    <dataValidation type="whole" allowBlank="1" showInputMessage="1" showErrorMessage="1" error="1&lt;=kodas&lt;5501" sqref="Q10:Q11 Q13" xr:uid="{00000000-0002-0000-1F00-000000000000}">
      <formula1>1</formula1>
      <formula2>5501</formula2>
    </dataValidation>
  </dataValidations>
  <pageMargins left="0.7" right="0.7" top="0.75" bottom="0.75" header="0.3" footer="0.3"/>
  <pageSetup paperSize="9" scale="6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A50"/>
  <sheetViews>
    <sheetView topLeftCell="A15" zoomScale="90" zoomScaleNormal="90" workbookViewId="0">
      <selection activeCell="AD61" sqref="AD61"/>
    </sheetView>
  </sheetViews>
  <sheetFormatPr defaultColWidth="8" defaultRowHeight="12"/>
  <cols>
    <col min="1" max="1" width="23.42578125" style="252" customWidth="1"/>
    <col min="2" max="2" width="7.85546875" style="252" customWidth="1"/>
    <col min="3" max="4" width="8.140625" style="252" customWidth="1"/>
    <col min="5" max="5" width="7.5703125" style="252" customWidth="1"/>
    <col min="6" max="7" width="7.42578125" style="252" customWidth="1"/>
    <col min="8" max="8" width="8.42578125" style="252" customWidth="1"/>
    <col min="9" max="9" width="8.140625" style="252" customWidth="1"/>
    <col min="10" max="10" width="6" style="252" customWidth="1"/>
    <col min="11" max="11" width="8.140625" style="252" customWidth="1"/>
    <col min="12" max="12" width="10.28515625" style="252" customWidth="1"/>
    <col min="13" max="13" width="8.28515625" style="252" customWidth="1"/>
    <col min="14" max="14" width="8" style="252"/>
    <col min="15" max="15" width="6" style="252" customWidth="1"/>
    <col min="16" max="16" width="7.5703125" style="252" customWidth="1"/>
    <col min="17" max="17" width="5.140625" style="252" customWidth="1"/>
    <col min="18" max="18" width="5.28515625" style="252" customWidth="1"/>
    <col min="19" max="19" width="13.7109375" style="252" customWidth="1"/>
    <col min="20" max="16384" width="8" style="252"/>
  </cols>
  <sheetData>
    <row r="1" spans="1:27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616" t="s">
        <v>411</v>
      </c>
      <c r="O1" s="616"/>
      <c r="P1" s="616"/>
      <c r="Q1" s="616"/>
      <c r="R1" s="616"/>
      <c r="S1" s="616"/>
    </row>
    <row r="2" spans="1:27" ht="15.75">
      <c r="A2" s="253"/>
      <c r="B2" s="617" t="s">
        <v>410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6"/>
      <c r="O2" s="616"/>
      <c r="P2" s="616"/>
      <c r="Q2" s="616"/>
      <c r="R2" s="616"/>
      <c r="S2" s="616"/>
    </row>
    <row r="3" spans="1:27">
      <c r="A3" s="253"/>
      <c r="B3" s="253"/>
      <c r="C3" s="253"/>
      <c r="D3" s="253"/>
      <c r="E3" s="253"/>
      <c r="F3" s="253"/>
      <c r="G3" s="253"/>
      <c r="H3" s="253" t="s">
        <v>409</v>
      </c>
      <c r="I3" s="359"/>
      <c r="J3" s="359"/>
      <c r="K3" s="359"/>
      <c r="L3" s="359"/>
      <c r="M3" s="359"/>
      <c r="N3" s="358"/>
      <c r="O3" s="358"/>
      <c r="P3" s="358"/>
      <c r="Q3" s="358"/>
      <c r="R3" s="358"/>
      <c r="S3" s="358"/>
    </row>
    <row r="4" spans="1:27">
      <c r="A4" s="253"/>
      <c r="B4" s="253"/>
      <c r="C4" s="253"/>
      <c r="D4" s="253"/>
      <c r="E4" s="253"/>
      <c r="F4" s="253"/>
      <c r="G4" s="253"/>
      <c r="H4" s="253"/>
      <c r="I4" s="359"/>
      <c r="J4" s="359"/>
      <c r="K4" s="359"/>
      <c r="L4" s="359"/>
      <c r="M4" s="359"/>
      <c r="N4" s="358"/>
      <c r="O4" s="358"/>
      <c r="P4" s="358"/>
      <c r="Q4" s="358"/>
      <c r="R4" s="358"/>
      <c r="S4" s="358"/>
      <c r="U4" s="357"/>
      <c r="V4" s="357"/>
      <c r="W4" s="357"/>
    </row>
    <row r="5" spans="1:27" ht="33.75" customHeight="1">
      <c r="A5" s="618" t="s">
        <v>416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357"/>
      <c r="U5" s="357"/>
      <c r="V5" s="357"/>
    </row>
    <row r="6" spans="1:27">
      <c r="A6" s="356"/>
      <c r="B6" s="356"/>
      <c r="C6" s="356"/>
      <c r="D6" s="356"/>
      <c r="E6" s="356"/>
      <c r="F6" s="356"/>
      <c r="G6" s="356"/>
      <c r="H6" s="356"/>
      <c r="I6" s="356"/>
      <c r="J6" s="619"/>
      <c r="K6" s="619"/>
      <c r="L6" s="619"/>
      <c r="M6" s="619"/>
      <c r="N6" s="356"/>
      <c r="O6" s="356"/>
      <c r="P6" s="356"/>
      <c r="Q6" s="356"/>
      <c r="R6" s="356"/>
      <c r="S6" s="356"/>
    </row>
    <row r="7" spans="1:27">
      <c r="A7" s="353"/>
      <c r="B7" s="353"/>
      <c r="C7" s="353"/>
      <c r="D7" s="620">
        <v>44203</v>
      </c>
      <c r="E7" s="619"/>
      <c r="F7" s="619"/>
      <c r="G7" s="619"/>
      <c r="H7" s="619"/>
      <c r="I7" s="619"/>
      <c r="J7" s="619"/>
      <c r="K7" s="619"/>
      <c r="L7" s="619"/>
      <c r="M7" s="355"/>
      <c r="N7" s="353"/>
      <c r="O7" s="353"/>
      <c r="P7" s="353"/>
      <c r="Q7" s="353"/>
      <c r="R7" s="353"/>
      <c r="S7" s="353"/>
    </row>
    <row r="8" spans="1:27">
      <c r="A8" s="353"/>
      <c r="B8" s="353"/>
      <c r="C8" s="353"/>
      <c r="D8" s="353"/>
      <c r="E8" s="612" t="s">
        <v>407</v>
      </c>
      <c r="F8" s="612"/>
      <c r="G8" s="612"/>
      <c r="H8" s="612"/>
      <c r="I8" s="612"/>
      <c r="J8" s="612"/>
      <c r="K8" s="612"/>
      <c r="L8" s="612"/>
      <c r="M8" s="355"/>
      <c r="N8" s="353"/>
      <c r="O8" s="353"/>
      <c r="P8" s="353"/>
      <c r="Q8" s="353"/>
      <c r="R8" s="353"/>
      <c r="S8" s="353"/>
    </row>
    <row r="9" spans="1:27" ht="12.75">
      <c r="A9" s="354"/>
      <c r="B9" s="254"/>
      <c r="C9" s="254"/>
      <c r="D9" s="254"/>
      <c r="E9" s="254"/>
      <c r="F9" s="254"/>
      <c r="G9" s="254"/>
      <c r="H9" s="259"/>
      <c r="I9" s="259"/>
      <c r="J9" s="587"/>
      <c r="K9" s="587"/>
      <c r="L9" s="253"/>
      <c r="M9" s="253"/>
      <c r="N9" s="353"/>
      <c r="O9" s="353"/>
      <c r="P9" s="353"/>
      <c r="Q9" s="353"/>
      <c r="R9" s="353"/>
      <c r="S9" s="353"/>
    </row>
    <row r="10" spans="1:27" ht="12.75">
      <c r="A10" s="259"/>
      <c r="B10" s="613" t="s">
        <v>389</v>
      </c>
      <c r="C10" s="614"/>
      <c r="D10" s="352" t="s">
        <v>406</v>
      </c>
      <c r="E10" s="351"/>
      <c r="F10" s="345"/>
      <c r="G10" s="345"/>
      <c r="H10" s="259"/>
      <c r="I10" s="259"/>
      <c r="J10" s="615"/>
      <c r="K10" s="615"/>
      <c r="L10" s="253"/>
      <c r="M10" s="253"/>
      <c r="N10" s="253"/>
      <c r="O10" s="253"/>
      <c r="P10" s="253"/>
      <c r="Q10" s="338"/>
      <c r="R10" s="338"/>
      <c r="S10" s="338"/>
    </row>
    <row r="11" spans="1:27" ht="19.5">
      <c r="A11" s="350" t="s">
        <v>405</v>
      </c>
      <c r="B11" s="349" t="s">
        <v>380</v>
      </c>
      <c r="C11" s="349" t="s">
        <v>404</v>
      </c>
      <c r="D11" s="348" t="s">
        <v>403</v>
      </c>
      <c r="E11" s="347" t="s">
        <v>402</v>
      </c>
      <c r="F11" s="346"/>
      <c r="G11" s="345"/>
      <c r="H11" s="259"/>
      <c r="I11" s="259"/>
      <c r="J11" s="344"/>
      <c r="K11" s="344"/>
      <c r="L11" s="253"/>
      <c r="M11" s="253"/>
      <c r="N11" s="253"/>
      <c r="O11" s="253"/>
      <c r="P11" s="253"/>
      <c r="Q11" s="338"/>
      <c r="R11" s="338"/>
      <c r="S11" s="338"/>
    </row>
    <row r="12" spans="1:27" ht="12.75">
      <c r="A12" s="337" t="s">
        <v>401</v>
      </c>
      <c r="B12" s="343">
        <v>1</v>
      </c>
      <c r="C12" s="343">
        <v>1</v>
      </c>
      <c r="D12" s="342" t="s">
        <v>400</v>
      </c>
      <c r="E12" s="341" t="s">
        <v>400</v>
      </c>
      <c r="F12" s="254"/>
      <c r="G12" s="254"/>
      <c r="H12" s="259"/>
      <c r="I12" s="340" t="s">
        <v>399</v>
      </c>
      <c r="J12" s="593" t="s">
        <v>222</v>
      </c>
      <c r="K12" s="593"/>
      <c r="L12" s="593"/>
      <c r="M12" s="593"/>
      <c r="N12" s="593"/>
      <c r="O12" s="593"/>
      <c r="P12" s="587"/>
      <c r="Q12" s="587"/>
      <c r="R12" s="608">
        <v>1</v>
      </c>
      <c r="S12" s="609"/>
    </row>
    <row r="13" spans="1:27" ht="12.75">
      <c r="A13" s="337" t="s">
        <v>398</v>
      </c>
      <c r="B13" s="336">
        <v>5</v>
      </c>
      <c r="C13" s="336">
        <v>5</v>
      </c>
      <c r="D13" s="339">
        <v>5</v>
      </c>
      <c r="E13" s="335">
        <v>5</v>
      </c>
      <c r="F13" s="334"/>
      <c r="G13" s="334"/>
      <c r="H13" s="259"/>
      <c r="I13" s="594" t="s">
        <v>415</v>
      </c>
      <c r="J13" s="594"/>
      <c r="K13" s="594"/>
      <c r="L13" s="594"/>
      <c r="M13" s="594"/>
      <c r="N13" s="594"/>
      <c r="O13" s="594"/>
      <c r="P13" s="253"/>
      <c r="Q13" s="338"/>
      <c r="R13" s="338"/>
      <c r="S13" s="338"/>
    </row>
    <row r="14" spans="1:27" ht="12.75">
      <c r="A14" s="337" t="s">
        <v>396</v>
      </c>
      <c r="B14" s="336">
        <v>32</v>
      </c>
      <c r="C14" s="336">
        <v>33</v>
      </c>
      <c r="D14" s="336">
        <v>32</v>
      </c>
      <c r="E14" s="335">
        <v>33</v>
      </c>
      <c r="F14" s="334"/>
      <c r="G14" s="334"/>
      <c r="H14" s="259"/>
      <c r="I14" s="327" t="s">
        <v>395</v>
      </c>
      <c r="J14" s="327"/>
      <c r="K14" s="333"/>
      <c r="L14" s="333"/>
      <c r="M14" s="326"/>
      <c r="N14" s="259"/>
      <c r="O14" s="259"/>
      <c r="P14" s="332">
        <v>9</v>
      </c>
      <c r="Q14" s="332">
        <v>1</v>
      </c>
      <c r="R14" s="331">
        <v>2</v>
      </c>
      <c r="S14" s="331">
        <v>1</v>
      </c>
    </row>
    <row r="15" spans="1:27" ht="13.5" thickBot="1">
      <c r="A15" s="330"/>
      <c r="B15" s="329"/>
      <c r="C15" s="329"/>
      <c r="D15" s="328"/>
      <c r="E15" s="327"/>
      <c r="F15" s="327"/>
      <c r="G15" s="327"/>
      <c r="H15" s="326"/>
      <c r="I15" s="259"/>
      <c r="J15" s="259"/>
      <c r="K15" s="259"/>
      <c r="L15" s="253"/>
      <c r="M15" s="325"/>
      <c r="N15" s="253"/>
      <c r="O15" s="253"/>
      <c r="P15" s="253"/>
      <c r="Q15" s="325"/>
      <c r="R15" s="325"/>
      <c r="S15" s="325"/>
    </row>
    <row r="16" spans="1:27" ht="12.75">
      <c r="A16" s="595" t="s">
        <v>394</v>
      </c>
      <c r="B16" s="597" t="s">
        <v>393</v>
      </c>
      <c r="C16" s="598"/>
      <c r="D16" s="598"/>
      <c r="E16" s="598"/>
      <c r="F16" s="598"/>
      <c r="G16" s="599"/>
      <c r="H16" s="600" t="s">
        <v>392</v>
      </c>
      <c r="I16" s="601"/>
      <c r="J16" s="601"/>
      <c r="K16" s="601"/>
      <c r="L16" s="602"/>
      <c r="M16" s="600" t="s">
        <v>391</v>
      </c>
      <c r="N16" s="601"/>
      <c r="O16" s="601"/>
      <c r="P16" s="601"/>
      <c r="Q16" s="601"/>
      <c r="R16" s="601"/>
      <c r="S16" s="602"/>
      <c r="U16" s="324"/>
      <c r="V16" s="323"/>
      <c r="W16" s="323"/>
      <c r="X16" s="323"/>
      <c r="Y16" s="323"/>
      <c r="Z16" s="323"/>
      <c r="AA16" s="323"/>
    </row>
    <row r="17" spans="1:27" ht="12.75">
      <c r="A17" s="596"/>
      <c r="B17" s="603" t="s">
        <v>390</v>
      </c>
      <c r="C17" s="604"/>
      <c r="D17" s="604"/>
      <c r="E17" s="605" t="s">
        <v>389</v>
      </c>
      <c r="F17" s="606"/>
      <c r="G17" s="607"/>
      <c r="H17" s="592" t="s">
        <v>387</v>
      </c>
      <c r="I17" s="589" t="s">
        <v>386</v>
      </c>
      <c r="J17" s="589" t="s">
        <v>385</v>
      </c>
      <c r="K17" s="590" t="s">
        <v>388</v>
      </c>
      <c r="L17" s="591" t="s">
        <v>347</v>
      </c>
      <c r="M17" s="592" t="s">
        <v>387</v>
      </c>
      <c r="N17" s="589" t="s">
        <v>386</v>
      </c>
      <c r="O17" s="589" t="s">
        <v>385</v>
      </c>
      <c r="P17" s="590" t="s">
        <v>384</v>
      </c>
      <c r="Q17" s="589" t="s">
        <v>383</v>
      </c>
      <c r="R17" s="589" t="s">
        <v>382</v>
      </c>
      <c r="S17" s="610" t="s">
        <v>347</v>
      </c>
      <c r="U17" s="324"/>
      <c r="V17" s="323"/>
      <c r="W17" s="323"/>
      <c r="X17" s="323"/>
      <c r="Y17" s="323"/>
      <c r="Z17" s="323"/>
      <c r="AA17" s="323"/>
    </row>
    <row r="18" spans="1:27" ht="67.5">
      <c r="A18" s="596"/>
      <c r="B18" s="322" t="s">
        <v>380</v>
      </c>
      <c r="C18" s="320" t="s">
        <v>379</v>
      </c>
      <c r="D18" s="320" t="s">
        <v>381</v>
      </c>
      <c r="E18" s="321" t="s">
        <v>380</v>
      </c>
      <c r="F18" s="320" t="s">
        <v>379</v>
      </c>
      <c r="G18" s="319" t="s">
        <v>378</v>
      </c>
      <c r="H18" s="592"/>
      <c r="I18" s="589"/>
      <c r="J18" s="589"/>
      <c r="K18" s="590"/>
      <c r="L18" s="591"/>
      <c r="M18" s="592"/>
      <c r="N18" s="589"/>
      <c r="O18" s="589"/>
      <c r="P18" s="590"/>
      <c r="Q18" s="589"/>
      <c r="R18" s="589"/>
      <c r="S18" s="611"/>
    </row>
    <row r="19" spans="1:27">
      <c r="A19" s="318">
        <v>1</v>
      </c>
      <c r="B19" s="317">
        <v>2</v>
      </c>
      <c r="C19" s="316">
        <v>3</v>
      </c>
      <c r="D19" s="316">
        <v>4</v>
      </c>
      <c r="E19" s="313">
        <v>5</v>
      </c>
      <c r="F19" s="316">
        <v>6</v>
      </c>
      <c r="G19" s="315">
        <v>7</v>
      </c>
      <c r="H19" s="314">
        <v>8</v>
      </c>
      <c r="I19" s="313">
        <v>9</v>
      </c>
      <c r="J19" s="313">
        <v>10</v>
      </c>
      <c r="K19" s="313">
        <v>11</v>
      </c>
      <c r="L19" s="312">
        <v>12</v>
      </c>
      <c r="M19" s="314">
        <v>13</v>
      </c>
      <c r="N19" s="313">
        <v>14</v>
      </c>
      <c r="O19" s="313">
        <v>15</v>
      </c>
      <c r="P19" s="313">
        <v>16</v>
      </c>
      <c r="Q19" s="313">
        <v>17</v>
      </c>
      <c r="R19" s="313">
        <v>18</v>
      </c>
      <c r="S19" s="312">
        <v>19</v>
      </c>
    </row>
    <row r="20" spans="1:27" ht="22.5">
      <c r="A20" s="311" t="s">
        <v>377</v>
      </c>
      <c r="B20" s="310"/>
      <c r="C20" s="306"/>
      <c r="D20" s="306"/>
      <c r="E20" s="305"/>
      <c r="F20" s="306"/>
      <c r="G20" s="307"/>
      <c r="H20" s="296"/>
      <c r="I20" s="306"/>
      <c r="J20" s="306"/>
      <c r="K20" s="306"/>
      <c r="L20" s="265">
        <f t="shared" ref="L20:L39" si="0">SUM(H20:K20)</f>
        <v>0</v>
      </c>
      <c r="M20" s="296"/>
      <c r="N20" s="306"/>
      <c r="O20" s="306"/>
      <c r="P20" s="306"/>
      <c r="Q20" s="306"/>
      <c r="R20" s="306"/>
      <c r="S20" s="265">
        <f t="shared" ref="S20:S39" si="1">SUM(M20:R20)</f>
        <v>0</v>
      </c>
    </row>
    <row r="21" spans="1:27" ht="12.75">
      <c r="A21" s="308" t="s">
        <v>375</v>
      </c>
      <c r="B21" s="296"/>
      <c r="C21" s="306"/>
      <c r="D21" s="306"/>
      <c r="E21" s="305"/>
      <c r="F21" s="306"/>
      <c r="G21" s="307"/>
      <c r="H21" s="296"/>
      <c r="I21" s="306"/>
      <c r="J21" s="306"/>
      <c r="K21" s="306"/>
      <c r="L21" s="265">
        <f t="shared" si="0"/>
        <v>0</v>
      </c>
      <c r="M21" s="296"/>
      <c r="N21" s="306"/>
      <c r="O21" s="306"/>
      <c r="P21" s="306"/>
      <c r="Q21" s="306"/>
      <c r="R21" s="306"/>
      <c r="S21" s="265">
        <f t="shared" si="1"/>
        <v>0</v>
      </c>
    </row>
    <row r="22" spans="1:27" ht="12.75">
      <c r="A22" s="309" t="s">
        <v>376</v>
      </c>
      <c r="B22" s="296">
        <v>2.8</v>
      </c>
      <c r="C22" s="306">
        <v>2.8</v>
      </c>
      <c r="D22" s="306">
        <v>2.8</v>
      </c>
      <c r="E22" s="305">
        <v>2.8</v>
      </c>
      <c r="F22" s="306">
        <v>2.8</v>
      </c>
      <c r="G22" s="307">
        <v>2.8</v>
      </c>
      <c r="H22" s="296">
        <v>47700</v>
      </c>
      <c r="I22" s="306"/>
      <c r="J22" s="306"/>
      <c r="K22" s="306"/>
      <c r="L22" s="265">
        <f t="shared" si="0"/>
        <v>47700</v>
      </c>
      <c r="M22" s="296">
        <v>44559</v>
      </c>
      <c r="N22" s="306"/>
      <c r="O22" s="306"/>
      <c r="P22" s="306"/>
      <c r="Q22" s="305">
        <v>1000</v>
      </c>
      <c r="R22" s="305">
        <v>2141</v>
      </c>
      <c r="S22" s="265">
        <f t="shared" si="1"/>
        <v>47700</v>
      </c>
    </row>
    <row r="23" spans="1:27" ht="12.75">
      <c r="A23" s="308" t="s">
        <v>375</v>
      </c>
      <c r="B23" s="296">
        <v>2.8</v>
      </c>
      <c r="C23" s="306">
        <v>2.8</v>
      </c>
      <c r="D23" s="306">
        <v>2.8</v>
      </c>
      <c r="E23" s="305">
        <v>2.8</v>
      </c>
      <c r="F23" s="306">
        <v>2.8</v>
      </c>
      <c r="G23" s="307">
        <v>2.8</v>
      </c>
      <c r="H23" s="296">
        <v>47700</v>
      </c>
      <c r="I23" s="306"/>
      <c r="J23" s="306"/>
      <c r="K23" s="306"/>
      <c r="L23" s="265">
        <f t="shared" si="0"/>
        <v>47700</v>
      </c>
      <c r="M23" s="296">
        <v>46700</v>
      </c>
      <c r="N23" s="306"/>
      <c r="O23" s="306"/>
      <c r="P23" s="306"/>
      <c r="Q23" s="305">
        <v>1000</v>
      </c>
      <c r="R23" s="305"/>
      <c r="S23" s="265">
        <f t="shared" si="1"/>
        <v>47700</v>
      </c>
    </row>
    <row r="24" spans="1:27" ht="25.5">
      <c r="A24" s="300" t="s">
        <v>374</v>
      </c>
      <c r="B24" s="299">
        <v>2.0249999999999999</v>
      </c>
      <c r="C24" s="295">
        <v>2.0249999999999999</v>
      </c>
      <c r="D24" s="297">
        <v>2.0249999999999999</v>
      </c>
      <c r="E24" s="294">
        <v>2.0249999999999999</v>
      </c>
      <c r="F24" s="295">
        <v>2.0249999999999999</v>
      </c>
      <c r="G24" s="298">
        <v>2.0249999999999999</v>
      </c>
      <c r="H24" s="296">
        <v>34700</v>
      </c>
      <c r="I24" s="295">
        <v>200</v>
      </c>
      <c r="J24" s="295"/>
      <c r="K24" s="297"/>
      <c r="L24" s="265">
        <f t="shared" si="0"/>
        <v>34900</v>
      </c>
      <c r="M24" s="296">
        <v>33300</v>
      </c>
      <c r="N24" s="295">
        <v>200</v>
      </c>
      <c r="O24" s="295"/>
      <c r="P24" s="295"/>
      <c r="Q24" s="294">
        <v>600</v>
      </c>
      <c r="R24" s="294"/>
      <c r="S24" s="265">
        <f t="shared" si="1"/>
        <v>34100</v>
      </c>
    </row>
    <row r="25" spans="1:27" ht="12.75">
      <c r="A25" s="301" t="s">
        <v>365</v>
      </c>
      <c r="B25" s="299">
        <v>1.2350000000000001</v>
      </c>
      <c r="C25" s="295">
        <v>1.2350000000000001</v>
      </c>
      <c r="D25" s="297">
        <v>1.2350000000000001</v>
      </c>
      <c r="E25" s="294">
        <v>1.2350000000000001</v>
      </c>
      <c r="F25" s="295">
        <v>1.2350000000000001</v>
      </c>
      <c r="G25" s="298">
        <v>1.2350000000000001</v>
      </c>
      <c r="H25" s="296">
        <v>23100</v>
      </c>
      <c r="I25" s="295"/>
      <c r="J25" s="295"/>
      <c r="K25" s="297"/>
      <c r="L25" s="265">
        <f t="shared" si="0"/>
        <v>23100</v>
      </c>
      <c r="M25" s="296">
        <v>22650</v>
      </c>
      <c r="N25" s="295"/>
      <c r="O25" s="295"/>
      <c r="P25" s="295"/>
      <c r="Q25" s="294">
        <v>450</v>
      </c>
      <c r="R25" s="294"/>
      <c r="S25" s="265">
        <f t="shared" si="1"/>
        <v>23100</v>
      </c>
    </row>
    <row r="26" spans="1:27" ht="12.75">
      <c r="A26" s="304" t="s">
        <v>373</v>
      </c>
      <c r="B26" s="299"/>
      <c r="C26" s="295"/>
      <c r="D26" s="297"/>
      <c r="E26" s="294"/>
      <c r="F26" s="295"/>
      <c r="G26" s="298"/>
      <c r="H26" s="296"/>
      <c r="I26" s="295"/>
      <c r="J26" s="295"/>
      <c r="K26" s="297"/>
      <c r="L26" s="265">
        <f t="shared" si="0"/>
        <v>0</v>
      </c>
      <c r="M26" s="296"/>
      <c r="N26" s="295"/>
      <c r="O26" s="295"/>
      <c r="P26" s="295"/>
      <c r="Q26" s="294"/>
      <c r="R26" s="294"/>
      <c r="S26" s="265">
        <f t="shared" si="1"/>
        <v>0</v>
      </c>
    </row>
    <row r="27" spans="1:27" ht="12.75">
      <c r="A27" s="301" t="s">
        <v>365</v>
      </c>
      <c r="B27" s="299"/>
      <c r="C27" s="295"/>
      <c r="D27" s="297"/>
      <c r="E27" s="294"/>
      <c r="F27" s="295"/>
      <c r="G27" s="298"/>
      <c r="H27" s="296"/>
      <c r="I27" s="295"/>
      <c r="J27" s="295"/>
      <c r="K27" s="297"/>
      <c r="L27" s="265">
        <f t="shared" si="0"/>
        <v>0</v>
      </c>
      <c r="M27" s="296"/>
      <c r="N27" s="295"/>
      <c r="O27" s="295"/>
      <c r="P27" s="295"/>
      <c r="Q27" s="294"/>
      <c r="R27" s="294"/>
      <c r="S27" s="265">
        <f t="shared" si="1"/>
        <v>0</v>
      </c>
    </row>
    <row r="28" spans="1:27" ht="12.75">
      <c r="A28" s="300" t="s">
        <v>372</v>
      </c>
      <c r="B28" s="299">
        <v>0.5</v>
      </c>
      <c r="C28" s="295">
        <v>0.5</v>
      </c>
      <c r="D28" s="297">
        <v>0.5</v>
      </c>
      <c r="E28" s="294">
        <v>0.5</v>
      </c>
      <c r="F28" s="295">
        <v>0.5</v>
      </c>
      <c r="G28" s="298">
        <v>0.5</v>
      </c>
      <c r="H28" s="296">
        <v>4300</v>
      </c>
      <c r="I28" s="295">
        <v>200</v>
      </c>
      <c r="J28" s="295"/>
      <c r="K28" s="297"/>
      <c r="L28" s="265">
        <f t="shared" si="0"/>
        <v>4500</v>
      </c>
      <c r="M28" s="296">
        <v>4250</v>
      </c>
      <c r="N28" s="295">
        <v>200</v>
      </c>
      <c r="O28" s="295"/>
      <c r="P28" s="295"/>
      <c r="Q28" s="294">
        <v>50</v>
      </c>
      <c r="R28" s="294"/>
      <c r="S28" s="265">
        <f t="shared" si="1"/>
        <v>4500</v>
      </c>
    </row>
    <row r="29" spans="1:27" ht="12.75">
      <c r="A29" s="301" t="s">
        <v>365</v>
      </c>
      <c r="B29" s="299"/>
      <c r="C29" s="295"/>
      <c r="D29" s="297"/>
      <c r="E29" s="294"/>
      <c r="F29" s="295"/>
      <c r="G29" s="298"/>
      <c r="H29" s="296"/>
      <c r="I29" s="295"/>
      <c r="J29" s="295"/>
      <c r="K29" s="297"/>
      <c r="L29" s="265">
        <f t="shared" si="0"/>
        <v>0</v>
      </c>
      <c r="M29" s="296"/>
      <c r="N29" s="295"/>
      <c r="O29" s="295"/>
      <c r="P29" s="295"/>
      <c r="Q29" s="294"/>
      <c r="R29" s="294"/>
      <c r="S29" s="265">
        <f t="shared" si="1"/>
        <v>0</v>
      </c>
    </row>
    <row r="30" spans="1:27" ht="12.75">
      <c r="A30" s="302" t="s">
        <v>371</v>
      </c>
      <c r="B30" s="299"/>
      <c r="C30" s="295"/>
      <c r="D30" s="297"/>
      <c r="E30" s="294"/>
      <c r="F30" s="295"/>
      <c r="G30" s="298"/>
      <c r="H30" s="296"/>
      <c r="I30" s="295"/>
      <c r="J30" s="295"/>
      <c r="K30" s="297"/>
      <c r="L30" s="265">
        <f t="shared" si="0"/>
        <v>0</v>
      </c>
      <c r="M30" s="296"/>
      <c r="N30" s="295"/>
      <c r="O30" s="295"/>
      <c r="P30" s="295"/>
      <c r="Q30" s="294"/>
      <c r="R30" s="294"/>
      <c r="S30" s="265">
        <f t="shared" si="1"/>
        <v>0</v>
      </c>
    </row>
    <row r="31" spans="1:27" ht="12.75">
      <c r="A31" s="301" t="s">
        <v>365</v>
      </c>
      <c r="B31" s="299"/>
      <c r="C31" s="295"/>
      <c r="D31" s="297"/>
      <c r="E31" s="294"/>
      <c r="F31" s="295"/>
      <c r="G31" s="298"/>
      <c r="H31" s="296"/>
      <c r="I31" s="295"/>
      <c r="J31" s="295"/>
      <c r="K31" s="297"/>
      <c r="L31" s="265">
        <f t="shared" si="0"/>
        <v>0</v>
      </c>
      <c r="M31" s="296"/>
      <c r="N31" s="295"/>
      <c r="O31" s="295"/>
      <c r="P31" s="295"/>
      <c r="Q31" s="294"/>
      <c r="R31" s="294"/>
      <c r="S31" s="265">
        <f t="shared" si="1"/>
        <v>0</v>
      </c>
    </row>
    <row r="32" spans="1:27" ht="12.75">
      <c r="A32" s="300" t="s">
        <v>370</v>
      </c>
      <c r="B32" s="299">
        <v>4.8</v>
      </c>
      <c r="C32" s="295">
        <v>3.55</v>
      </c>
      <c r="D32" s="297">
        <v>4.38</v>
      </c>
      <c r="E32" s="294">
        <v>4.8</v>
      </c>
      <c r="F32" s="295">
        <v>3.55</v>
      </c>
      <c r="G32" s="298">
        <v>4.38</v>
      </c>
      <c r="H32" s="296">
        <v>35100</v>
      </c>
      <c r="I32" s="295">
        <v>1100</v>
      </c>
      <c r="J32" s="295"/>
      <c r="K32" s="297"/>
      <c r="L32" s="265">
        <f t="shared" si="0"/>
        <v>36200</v>
      </c>
      <c r="M32" s="296">
        <v>34800</v>
      </c>
      <c r="N32" s="295">
        <v>1100</v>
      </c>
      <c r="O32" s="295"/>
      <c r="P32" s="295"/>
      <c r="Q32" s="294">
        <v>300</v>
      </c>
      <c r="R32" s="294"/>
      <c r="S32" s="265">
        <f t="shared" si="1"/>
        <v>36200</v>
      </c>
    </row>
    <row r="33" spans="1:19" ht="13.5" thickBot="1">
      <c r="A33" s="293" t="s">
        <v>369</v>
      </c>
      <c r="B33" s="291">
        <v>2.25</v>
      </c>
      <c r="C33" s="288">
        <v>2.25</v>
      </c>
      <c r="D33" s="290">
        <v>2.25</v>
      </c>
      <c r="E33" s="287">
        <v>2.25</v>
      </c>
      <c r="F33" s="288">
        <v>2.25</v>
      </c>
      <c r="G33" s="292">
        <v>2.25</v>
      </c>
      <c r="H33" s="291">
        <v>15900</v>
      </c>
      <c r="I33" s="288"/>
      <c r="J33" s="288"/>
      <c r="K33" s="290"/>
      <c r="L33" s="286">
        <f t="shared" si="0"/>
        <v>15900</v>
      </c>
      <c r="M33" s="289">
        <v>15900</v>
      </c>
      <c r="N33" s="288"/>
      <c r="O33" s="288"/>
      <c r="P33" s="288"/>
      <c r="Q33" s="287"/>
      <c r="R33" s="287"/>
      <c r="S33" s="286">
        <f t="shared" si="1"/>
        <v>15900</v>
      </c>
    </row>
    <row r="34" spans="1:19" ht="12.75">
      <c r="A34" s="285" t="s">
        <v>347</v>
      </c>
      <c r="B34" s="283">
        <f t="shared" ref="B34:K34" si="2">SUM(B20,B24,B26,B28,B30,B32,B22)</f>
        <v>10.125</v>
      </c>
      <c r="C34" s="282">
        <f t="shared" si="2"/>
        <v>8.875</v>
      </c>
      <c r="D34" s="282">
        <f t="shared" si="2"/>
        <v>9.7049999999999983</v>
      </c>
      <c r="E34" s="282">
        <f t="shared" si="2"/>
        <v>10.125</v>
      </c>
      <c r="F34" s="282">
        <f t="shared" si="2"/>
        <v>8.875</v>
      </c>
      <c r="G34" s="284">
        <f t="shared" si="2"/>
        <v>9.7049999999999983</v>
      </c>
      <c r="H34" s="283">
        <f t="shared" si="2"/>
        <v>121800</v>
      </c>
      <c r="I34" s="282">
        <f t="shared" si="2"/>
        <v>1500</v>
      </c>
      <c r="J34" s="282">
        <f t="shared" si="2"/>
        <v>0</v>
      </c>
      <c r="K34" s="282">
        <f t="shared" si="2"/>
        <v>0</v>
      </c>
      <c r="L34" s="360">
        <f t="shared" si="0"/>
        <v>123300</v>
      </c>
      <c r="M34" s="283">
        <f t="shared" ref="M34:R34" si="3">SUM(M20,M24,M26,M28,M30,M32,M22)</f>
        <v>116909</v>
      </c>
      <c r="N34" s="282">
        <f t="shared" si="3"/>
        <v>1500</v>
      </c>
      <c r="O34" s="282">
        <f t="shared" si="3"/>
        <v>0</v>
      </c>
      <c r="P34" s="282">
        <f t="shared" si="3"/>
        <v>0</v>
      </c>
      <c r="Q34" s="282">
        <f t="shared" si="3"/>
        <v>1950</v>
      </c>
      <c r="R34" s="282">
        <f t="shared" si="3"/>
        <v>2141</v>
      </c>
      <c r="S34" s="360">
        <f t="shared" si="1"/>
        <v>122500</v>
      </c>
    </row>
    <row r="35" spans="1:19" ht="13.5" thickBot="1">
      <c r="A35" s="280" t="s">
        <v>368</v>
      </c>
      <c r="B35" s="278">
        <f t="shared" ref="B35:K35" si="4">SUM(B21,B25,B27,B29,B31,B23)</f>
        <v>4.0350000000000001</v>
      </c>
      <c r="C35" s="277">
        <f t="shared" si="4"/>
        <v>4.0350000000000001</v>
      </c>
      <c r="D35" s="277">
        <f t="shared" si="4"/>
        <v>4.0350000000000001</v>
      </c>
      <c r="E35" s="277">
        <f t="shared" si="4"/>
        <v>4.0350000000000001</v>
      </c>
      <c r="F35" s="277">
        <f t="shared" si="4"/>
        <v>4.0350000000000001</v>
      </c>
      <c r="G35" s="279">
        <f t="shared" si="4"/>
        <v>4.0350000000000001</v>
      </c>
      <c r="H35" s="278">
        <f t="shared" si="4"/>
        <v>70800</v>
      </c>
      <c r="I35" s="277">
        <f t="shared" si="4"/>
        <v>0</v>
      </c>
      <c r="J35" s="277">
        <f t="shared" si="4"/>
        <v>0</v>
      </c>
      <c r="K35" s="277">
        <f t="shared" si="4"/>
        <v>0</v>
      </c>
      <c r="L35" s="260">
        <f t="shared" si="0"/>
        <v>70800</v>
      </c>
      <c r="M35" s="278">
        <f t="shared" ref="M35:R35" si="5">SUM(M21,M25,M27,M29,M31,M23)</f>
        <v>69350</v>
      </c>
      <c r="N35" s="277">
        <f t="shared" si="5"/>
        <v>0</v>
      </c>
      <c r="O35" s="277">
        <f t="shared" si="5"/>
        <v>0</v>
      </c>
      <c r="P35" s="277">
        <f t="shared" si="5"/>
        <v>0</v>
      </c>
      <c r="Q35" s="277">
        <f t="shared" si="5"/>
        <v>1450</v>
      </c>
      <c r="R35" s="277">
        <f t="shared" si="5"/>
        <v>0</v>
      </c>
      <c r="S35" s="260">
        <f t="shared" si="1"/>
        <v>70800</v>
      </c>
    </row>
    <row r="36" spans="1:19" ht="12.75">
      <c r="A36" s="275" t="s">
        <v>367</v>
      </c>
      <c r="B36" s="273">
        <f t="shared" ref="B36:K36" si="6">SUM(B20,B24,B26,B22)</f>
        <v>4.8249999999999993</v>
      </c>
      <c r="C36" s="272">
        <f t="shared" si="6"/>
        <v>4.8249999999999993</v>
      </c>
      <c r="D36" s="272">
        <f t="shared" si="6"/>
        <v>4.8249999999999993</v>
      </c>
      <c r="E36" s="272">
        <f t="shared" si="6"/>
        <v>4.8249999999999993</v>
      </c>
      <c r="F36" s="272">
        <f t="shared" si="6"/>
        <v>4.8249999999999993</v>
      </c>
      <c r="G36" s="274">
        <f t="shared" si="6"/>
        <v>4.8249999999999993</v>
      </c>
      <c r="H36" s="273">
        <f t="shared" si="6"/>
        <v>82400</v>
      </c>
      <c r="I36" s="272">
        <f t="shared" si="6"/>
        <v>200</v>
      </c>
      <c r="J36" s="272">
        <f t="shared" si="6"/>
        <v>0</v>
      </c>
      <c r="K36" s="272">
        <f t="shared" si="6"/>
        <v>0</v>
      </c>
      <c r="L36" s="271">
        <f t="shared" si="0"/>
        <v>82600</v>
      </c>
      <c r="M36" s="273">
        <f t="shared" ref="M36:R37" si="7">SUM(M20,M24,M26,M22)</f>
        <v>77859</v>
      </c>
      <c r="N36" s="272">
        <f t="shared" si="7"/>
        <v>200</v>
      </c>
      <c r="O36" s="272">
        <f t="shared" si="7"/>
        <v>0</v>
      </c>
      <c r="P36" s="272">
        <f t="shared" si="7"/>
        <v>0</v>
      </c>
      <c r="Q36" s="272">
        <f t="shared" si="7"/>
        <v>1600</v>
      </c>
      <c r="R36" s="272">
        <f t="shared" si="7"/>
        <v>2141</v>
      </c>
      <c r="S36" s="271">
        <f t="shared" si="1"/>
        <v>81800</v>
      </c>
    </row>
    <row r="37" spans="1:19" ht="12.75">
      <c r="A37" s="270" t="s">
        <v>365</v>
      </c>
      <c r="B37" s="267">
        <f t="shared" ref="B37:K37" si="8">SUM(B21,B25,B27,B23)</f>
        <v>4.0350000000000001</v>
      </c>
      <c r="C37" s="266">
        <f t="shared" si="8"/>
        <v>4.0350000000000001</v>
      </c>
      <c r="D37" s="266">
        <f t="shared" si="8"/>
        <v>4.0350000000000001</v>
      </c>
      <c r="E37" s="266">
        <f t="shared" si="8"/>
        <v>4.0350000000000001</v>
      </c>
      <c r="F37" s="266">
        <f t="shared" si="8"/>
        <v>4.0350000000000001</v>
      </c>
      <c r="G37" s="268">
        <f t="shared" si="8"/>
        <v>4.0350000000000001</v>
      </c>
      <c r="H37" s="267">
        <f t="shared" si="8"/>
        <v>70800</v>
      </c>
      <c r="I37" s="266">
        <f t="shared" si="8"/>
        <v>0</v>
      </c>
      <c r="J37" s="266">
        <f t="shared" si="8"/>
        <v>0</v>
      </c>
      <c r="K37" s="266">
        <f t="shared" si="8"/>
        <v>0</v>
      </c>
      <c r="L37" s="265">
        <f t="shared" si="0"/>
        <v>70800</v>
      </c>
      <c r="M37" s="267">
        <f t="shared" si="7"/>
        <v>69350</v>
      </c>
      <c r="N37" s="266">
        <f t="shared" si="7"/>
        <v>0</v>
      </c>
      <c r="O37" s="266">
        <f t="shared" si="7"/>
        <v>0</v>
      </c>
      <c r="P37" s="266">
        <f t="shared" si="7"/>
        <v>0</v>
      </c>
      <c r="Q37" s="266">
        <f t="shared" si="7"/>
        <v>1450</v>
      </c>
      <c r="R37" s="266">
        <f t="shared" si="7"/>
        <v>0</v>
      </c>
      <c r="S37" s="265">
        <f t="shared" si="1"/>
        <v>70800</v>
      </c>
    </row>
    <row r="38" spans="1:19" ht="12.75">
      <c r="A38" s="269" t="s">
        <v>366</v>
      </c>
      <c r="B38" s="267">
        <f t="shared" ref="B38:K38" si="9">SUM(B26,B28,B30)</f>
        <v>0.5</v>
      </c>
      <c r="C38" s="266">
        <f t="shared" si="9"/>
        <v>0.5</v>
      </c>
      <c r="D38" s="266">
        <f t="shared" si="9"/>
        <v>0.5</v>
      </c>
      <c r="E38" s="266">
        <f t="shared" si="9"/>
        <v>0.5</v>
      </c>
      <c r="F38" s="266">
        <f t="shared" si="9"/>
        <v>0.5</v>
      </c>
      <c r="G38" s="268">
        <f t="shared" si="9"/>
        <v>0.5</v>
      </c>
      <c r="H38" s="267">
        <f t="shared" si="9"/>
        <v>4300</v>
      </c>
      <c r="I38" s="266">
        <f t="shared" si="9"/>
        <v>200</v>
      </c>
      <c r="J38" s="266">
        <f t="shared" si="9"/>
        <v>0</v>
      </c>
      <c r="K38" s="266">
        <f t="shared" si="9"/>
        <v>0</v>
      </c>
      <c r="L38" s="265">
        <f t="shared" si="0"/>
        <v>4500</v>
      </c>
      <c r="M38" s="267">
        <f t="shared" ref="M38:R39" si="10">SUM(M26,M28,M30)</f>
        <v>4250</v>
      </c>
      <c r="N38" s="266">
        <f t="shared" si="10"/>
        <v>200</v>
      </c>
      <c r="O38" s="266">
        <f t="shared" si="10"/>
        <v>0</v>
      </c>
      <c r="P38" s="266">
        <f t="shared" si="10"/>
        <v>0</v>
      </c>
      <c r="Q38" s="266">
        <f t="shared" si="10"/>
        <v>50</v>
      </c>
      <c r="R38" s="266">
        <f t="shared" si="10"/>
        <v>0</v>
      </c>
      <c r="S38" s="265">
        <f t="shared" si="1"/>
        <v>4500</v>
      </c>
    </row>
    <row r="39" spans="1:19" ht="13.5" thickBot="1">
      <c r="A39" s="264" t="s">
        <v>365</v>
      </c>
      <c r="B39" s="262">
        <f t="shared" ref="B39:K39" si="11">SUM(B27,B29,B31)</f>
        <v>0</v>
      </c>
      <c r="C39" s="261">
        <f t="shared" si="11"/>
        <v>0</v>
      </c>
      <c r="D39" s="261">
        <f t="shared" si="11"/>
        <v>0</v>
      </c>
      <c r="E39" s="261">
        <f t="shared" si="11"/>
        <v>0</v>
      </c>
      <c r="F39" s="261">
        <f t="shared" si="11"/>
        <v>0</v>
      </c>
      <c r="G39" s="263">
        <f t="shared" si="11"/>
        <v>0</v>
      </c>
      <c r="H39" s="262">
        <f t="shared" si="11"/>
        <v>0</v>
      </c>
      <c r="I39" s="261">
        <f t="shared" si="11"/>
        <v>0</v>
      </c>
      <c r="J39" s="261">
        <f t="shared" si="11"/>
        <v>0</v>
      </c>
      <c r="K39" s="261">
        <f t="shared" si="11"/>
        <v>0</v>
      </c>
      <c r="L39" s="260">
        <f t="shared" si="0"/>
        <v>0</v>
      </c>
      <c r="M39" s="262">
        <f t="shared" si="10"/>
        <v>0</v>
      </c>
      <c r="N39" s="261">
        <f t="shared" si="10"/>
        <v>0</v>
      </c>
      <c r="O39" s="261">
        <f t="shared" si="10"/>
        <v>0</v>
      </c>
      <c r="P39" s="261">
        <f t="shared" si="10"/>
        <v>0</v>
      </c>
      <c r="Q39" s="261">
        <f t="shared" si="10"/>
        <v>0</v>
      </c>
      <c r="R39" s="261">
        <f t="shared" si="10"/>
        <v>0</v>
      </c>
      <c r="S39" s="260">
        <f t="shared" si="1"/>
        <v>0</v>
      </c>
    </row>
    <row r="41" spans="1:19" ht="12.75">
      <c r="A41" s="256" t="s">
        <v>364</v>
      </c>
      <c r="B41" s="256"/>
      <c r="C41" s="256"/>
      <c r="D41" s="259"/>
      <c r="E41" s="259"/>
      <c r="F41" s="259"/>
      <c r="G41" s="259"/>
      <c r="H41" s="259"/>
      <c r="I41" s="259"/>
      <c r="J41" s="259"/>
      <c r="K41" s="259"/>
      <c r="L41" s="253"/>
      <c r="M41" s="253"/>
      <c r="N41" s="253"/>
      <c r="O41" s="253"/>
      <c r="P41" s="253"/>
      <c r="Q41" s="253"/>
      <c r="R41" s="253"/>
      <c r="S41" s="253"/>
    </row>
    <row r="42" spans="1:19" ht="12.75">
      <c r="A42" s="257" t="s">
        <v>292</v>
      </c>
      <c r="B42" s="257"/>
      <c r="C42" s="257"/>
      <c r="D42" s="253"/>
      <c r="E42" s="258"/>
      <c r="F42" s="258"/>
      <c r="G42" s="258"/>
      <c r="H42" s="258"/>
      <c r="I42" s="258"/>
      <c r="J42" s="257"/>
      <c r="K42" s="586" t="s">
        <v>327</v>
      </c>
      <c r="L42" s="586"/>
      <c r="M42" s="586"/>
      <c r="N42" s="586"/>
      <c r="O42" s="586"/>
      <c r="P42" s="586"/>
      <c r="Q42" s="253"/>
      <c r="R42" s="253"/>
      <c r="S42" s="253"/>
    </row>
    <row r="43" spans="1:19" ht="12.75">
      <c r="A43" s="587"/>
      <c r="B43" s="587"/>
      <c r="C43" s="254"/>
      <c r="D43" s="253"/>
      <c r="E43" s="253"/>
      <c r="F43" s="588" t="s">
        <v>1</v>
      </c>
      <c r="G43" s="588"/>
      <c r="H43" s="588"/>
      <c r="I43" s="256"/>
      <c r="J43" s="256"/>
      <c r="K43" s="256"/>
      <c r="L43" s="256"/>
      <c r="M43" s="255" t="s">
        <v>0</v>
      </c>
      <c r="N43" s="255"/>
      <c r="O43" s="254"/>
      <c r="P43" s="253"/>
      <c r="Q43" s="253"/>
      <c r="R43" s="253"/>
      <c r="S43" s="253"/>
    </row>
    <row r="44" spans="1:19" ht="12.75">
      <c r="A44" s="254"/>
      <c r="B44" s="254"/>
      <c r="C44" s="254"/>
      <c r="D44" s="253"/>
      <c r="E44" s="253"/>
      <c r="F44" s="253"/>
      <c r="G44" s="253"/>
      <c r="H44" s="254"/>
      <c r="I44" s="253"/>
      <c r="J44" s="253"/>
      <c r="K44" s="259"/>
      <c r="L44" s="259"/>
      <c r="M44" s="254"/>
      <c r="N44" s="254"/>
      <c r="O44" s="254"/>
      <c r="P44" s="253"/>
      <c r="Q44" s="253"/>
      <c r="R44" s="253"/>
      <c r="S44" s="253"/>
    </row>
    <row r="45" spans="1:19" ht="12.75">
      <c r="A45" s="257" t="s">
        <v>291</v>
      </c>
      <c r="B45" s="257"/>
      <c r="C45" s="257"/>
      <c r="D45" s="253"/>
      <c r="E45" s="258"/>
      <c r="F45" s="258"/>
      <c r="G45" s="258"/>
      <c r="H45" s="258"/>
      <c r="I45" s="258"/>
      <c r="J45" s="257"/>
      <c r="K45" s="586" t="s">
        <v>507</v>
      </c>
      <c r="L45" s="586"/>
      <c r="M45" s="586"/>
      <c r="N45" s="586"/>
      <c r="O45" s="586"/>
      <c r="P45" s="586"/>
      <c r="Q45" s="253"/>
      <c r="R45" s="253"/>
      <c r="S45" s="253"/>
    </row>
    <row r="46" spans="1:19" ht="12.75">
      <c r="A46" s="587"/>
      <c r="B46" s="587"/>
      <c r="C46" s="254"/>
      <c r="D46" s="253"/>
      <c r="E46" s="253"/>
      <c r="F46" s="588" t="s">
        <v>1</v>
      </c>
      <c r="G46" s="588"/>
      <c r="H46" s="588"/>
      <c r="I46" s="256"/>
      <c r="J46" s="256"/>
      <c r="K46" s="256"/>
      <c r="L46" s="256"/>
      <c r="M46" s="255" t="s">
        <v>0</v>
      </c>
      <c r="N46" s="255"/>
      <c r="O46" s="254"/>
      <c r="P46" s="253"/>
      <c r="Q46" s="253"/>
      <c r="R46" s="253"/>
      <c r="S46" s="253"/>
    </row>
    <row r="47" spans="1:19">
      <c r="A47" s="253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</row>
    <row r="50" spans="6:6">
      <c r="F50" s="252" t="s">
        <v>215</v>
      </c>
    </row>
  </sheetData>
  <mergeCells count="37">
    <mergeCell ref="E8:L8"/>
    <mergeCell ref="J9:K9"/>
    <mergeCell ref="B10:C10"/>
    <mergeCell ref="J10:K10"/>
    <mergeCell ref="N1:S2"/>
    <mergeCell ref="B2:M2"/>
    <mergeCell ref="A5:S5"/>
    <mergeCell ref="J6:M6"/>
    <mergeCell ref="D7:L7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R12:S12"/>
    <mergeCell ref="S17:S18"/>
    <mergeCell ref="K45:P45"/>
    <mergeCell ref="A46:B46"/>
    <mergeCell ref="F46:H46"/>
    <mergeCell ref="Q17:Q18"/>
    <mergeCell ref="R17:R18"/>
    <mergeCell ref="K42:P42"/>
    <mergeCell ref="A43:B43"/>
    <mergeCell ref="P17:P18"/>
    <mergeCell ref="F43:H43"/>
    <mergeCell ref="K17:K18"/>
    <mergeCell ref="L17:L18"/>
    <mergeCell ref="M17:M18"/>
    <mergeCell ref="N17:N18"/>
    <mergeCell ref="O17:O18"/>
    <mergeCell ref="I17:I18"/>
    <mergeCell ref="J17:J18"/>
  </mergeCells>
  <dataValidations count="1">
    <dataValidation type="whole" allowBlank="1" showInputMessage="1" showErrorMessage="1" error="1&lt;=kodas&lt;5501" sqref="Q10:Q11 Q13" xr:uid="{00000000-0002-0000-2000-000000000000}">
      <formula1>1</formula1>
      <formula2>5501</formula2>
    </dataValidation>
  </dataValidations>
  <pageMargins left="0.7" right="0.7" top="0.75" bottom="0.75" header="0.3" footer="0.3"/>
  <pageSetup paperSize="9" scale="6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G47"/>
  <sheetViews>
    <sheetView topLeftCell="A15" workbookViewId="0">
      <selection activeCell="B11" sqref="B11"/>
    </sheetView>
  </sheetViews>
  <sheetFormatPr defaultColWidth="9.140625" defaultRowHeight="12.75"/>
  <cols>
    <col min="1" max="1" width="7" style="151" customWidth="1"/>
    <col min="2" max="2" width="34.85546875" style="151" customWidth="1"/>
    <col min="3" max="3" width="11.42578125" style="361" customWidth="1"/>
    <col min="4" max="4" width="12.5703125" style="361" customWidth="1"/>
    <col min="5" max="5" width="15.7109375" style="361" customWidth="1"/>
    <col min="6" max="6" width="15.85546875" style="361" customWidth="1"/>
    <col min="7" max="8" width="9.140625" style="151"/>
    <col min="9" max="9" width="18.140625" style="151" customWidth="1"/>
    <col min="10" max="16384" width="9.140625" style="151"/>
  </cols>
  <sheetData>
    <row r="1" spans="2:6" ht="15" customHeight="1">
      <c r="B1" s="425" t="s">
        <v>452</v>
      </c>
      <c r="C1" s="426" t="s">
        <v>451</v>
      </c>
      <c r="D1" s="426"/>
      <c r="E1" s="426"/>
      <c r="F1" s="426"/>
    </row>
    <row r="2" spans="2:6">
      <c r="B2" s="427"/>
      <c r="C2" s="428" t="s">
        <v>450</v>
      </c>
      <c r="D2" s="428"/>
      <c r="E2" s="428"/>
      <c r="F2" s="428"/>
    </row>
    <row r="3" spans="2:6" ht="15" customHeight="1">
      <c r="B3" s="427"/>
      <c r="C3" s="622" t="s">
        <v>449</v>
      </c>
      <c r="D3" s="622"/>
      <c r="E3" s="426" t="s">
        <v>448</v>
      </c>
      <c r="F3" s="426"/>
    </row>
    <row r="4" spans="2:6" ht="37.5" customHeight="1">
      <c r="B4" s="621" t="s">
        <v>509</v>
      </c>
      <c r="C4" s="621"/>
      <c r="D4" s="621"/>
      <c r="E4" s="621"/>
      <c r="F4" s="426"/>
    </row>
    <row r="5" spans="2:6">
      <c r="B5" s="427"/>
      <c r="C5" s="426"/>
      <c r="D5" s="426"/>
      <c r="E5" s="426"/>
      <c r="F5" s="426"/>
    </row>
    <row r="6" spans="2:6">
      <c r="B6" s="427" t="s">
        <v>508</v>
      </c>
      <c r="C6" s="426"/>
      <c r="D6" s="426"/>
      <c r="E6" s="426"/>
      <c r="F6" s="426"/>
    </row>
    <row r="7" spans="2:6">
      <c r="B7" s="427"/>
      <c r="C7" s="426"/>
      <c r="D7" s="426"/>
      <c r="E7" s="426"/>
      <c r="F7" s="435" t="s">
        <v>447</v>
      </c>
    </row>
    <row r="8" spans="2:6">
      <c r="B8" s="427"/>
      <c r="C8" s="426"/>
      <c r="D8" s="426"/>
      <c r="E8" s="426"/>
      <c r="F8" s="436" t="s">
        <v>446</v>
      </c>
    </row>
    <row r="9" spans="2:6" ht="42.75" customHeight="1">
      <c r="B9" s="429" t="s">
        <v>445</v>
      </c>
      <c r="C9" s="430" t="s">
        <v>444</v>
      </c>
      <c r="D9" s="430" t="s">
        <v>443</v>
      </c>
      <c r="E9" s="430" t="s">
        <v>442</v>
      </c>
      <c r="F9" s="430" t="s">
        <v>441</v>
      </c>
    </row>
    <row r="10" spans="2:6">
      <c r="B10" s="433" t="s">
        <v>440</v>
      </c>
      <c r="C10" s="431"/>
      <c r="D10" s="432">
        <v>30172</v>
      </c>
      <c r="E10" s="432">
        <v>30172</v>
      </c>
      <c r="F10" s="432">
        <v>0</v>
      </c>
    </row>
    <row r="11" spans="2:6" ht="27.75" customHeight="1">
      <c r="B11" s="434" t="s">
        <v>439</v>
      </c>
      <c r="C11" s="432"/>
      <c r="D11" s="432">
        <v>206.2</v>
      </c>
      <c r="E11" s="432">
        <v>206.2</v>
      </c>
      <c r="F11" s="432">
        <v>0</v>
      </c>
    </row>
    <row r="12" spans="2:6" ht="25.5">
      <c r="B12" s="433" t="s">
        <v>438</v>
      </c>
      <c r="C12" s="431"/>
      <c r="D12" s="432">
        <v>1100</v>
      </c>
      <c r="E12" s="432">
        <v>1100</v>
      </c>
      <c r="F12" s="432">
        <v>0</v>
      </c>
    </row>
    <row r="13" spans="2:6" ht="25.5">
      <c r="B13" s="433" t="s">
        <v>437</v>
      </c>
      <c r="C13" s="431"/>
      <c r="D13" s="432">
        <v>33399.9</v>
      </c>
      <c r="E13" s="432">
        <v>27470.89</v>
      </c>
      <c r="F13" s="432">
        <v>5929.01</v>
      </c>
    </row>
    <row r="14" spans="2:6" ht="25.5">
      <c r="B14" s="433" t="s">
        <v>436</v>
      </c>
      <c r="C14" s="431"/>
      <c r="D14" s="432">
        <v>5894.1</v>
      </c>
      <c r="E14" s="432">
        <v>5894.1</v>
      </c>
      <c r="F14" s="432">
        <v>0</v>
      </c>
    </row>
    <row r="15" spans="2:6" ht="25.5">
      <c r="B15" s="433" t="s">
        <v>435</v>
      </c>
      <c r="C15" s="432"/>
      <c r="D15" s="432">
        <v>8000</v>
      </c>
      <c r="E15" s="432">
        <v>8000</v>
      </c>
      <c r="F15" s="432">
        <v>0</v>
      </c>
    </row>
    <row r="16" spans="2:6">
      <c r="B16" s="433" t="s">
        <v>434</v>
      </c>
      <c r="C16" s="432"/>
      <c r="D16" s="432">
        <v>8.24</v>
      </c>
      <c r="E16" s="432">
        <v>8.24</v>
      </c>
      <c r="F16" s="432">
        <v>0</v>
      </c>
    </row>
    <row r="17" spans="2:7" ht="25.5">
      <c r="B17" s="433" t="s">
        <v>433</v>
      </c>
      <c r="C17" s="432"/>
      <c r="D17" s="432">
        <v>5186.0600000000004</v>
      </c>
      <c r="E17" s="432">
        <v>5186.0600000000004</v>
      </c>
      <c r="F17" s="432">
        <v>0</v>
      </c>
    </row>
    <row r="18" spans="2:7">
      <c r="B18" s="433" t="s">
        <v>432</v>
      </c>
      <c r="C18" s="432"/>
      <c r="D18" s="432">
        <v>9527.39</v>
      </c>
      <c r="E18" s="432">
        <v>9527.39</v>
      </c>
      <c r="F18" s="432">
        <v>0</v>
      </c>
      <c r="G18" s="162"/>
    </row>
    <row r="19" spans="2:7">
      <c r="B19" s="433" t="s">
        <v>431</v>
      </c>
      <c r="C19" s="432"/>
      <c r="D19" s="432">
        <v>404.22</v>
      </c>
      <c r="E19" s="432">
        <v>404.22</v>
      </c>
      <c r="F19" s="432">
        <v>0</v>
      </c>
      <c r="G19" s="424"/>
    </row>
    <row r="20" spans="2:7">
      <c r="B20" s="433" t="s">
        <v>430</v>
      </c>
      <c r="C20" s="432"/>
      <c r="D20" s="432">
        <v>2076.7399999999998</v>
      </c>
      <c r="E20" s="432">
        <v>2076.7399999999998</v>
      </c>
      <c r="F20" s="432">
        <v>0</v>
      </c>
      <c r="G20" s="162"/>
    </row>
    <row r="21" spans="2:7">
      <c r="B21" s="433" t="s">
        <v>429</v>
      </c>
      <c r="C21" s="432"/>
      <c r="D21" s="432">
        <v>699.4</v>
      </c>
      <c r="E21" s="432">
        <v>699.4</v>
      </c>
      <c r="F21" s="432">
        <v>0</v>
      </c>
    </row>
    <row r="22" spans="2:7">
      <c r="B22" s="433" t="s">
        <v>428</v>
      </c>
      <c r="C22" s="432">
        <v>50</v>
      </c>
      <c r="D22" s="432">
        <v>0</v>
      </c>
      <c r="E22" s="432">
        <v>50</v>
      </c>
      <c r="F22" s="432">
        <v>0</v>
      </c>
    </row>
    <row r="23" spans="2:7" ht="14.25" customHeight="1">
      <c r="B23" s="433" t="s">
        <v>427</v>
      </c>
      <c r="C23" s="432"/>
      <c r="D23" s="432">
        <v>2114.73</v>
      </c>
      <c r="E23" s="432">
        <v>2114.73</v>
      </c>
      <c r="F23" s="432">
        <v>0</v>
      </c>
    </row>
    <row r="24" spans="2:7" ht="25.5">
      <c r="B24" s="433" t="s">
        <v>426</v>
      </c>
      <c r="C24" s="432"/>
      <c r="D24" s="432">
        <v>360.52</v>
      </c>
      <c r="E24" s="432">
        <v>360.52</v>
      </c>
      <c r="F24" s="432">
        <v>0</v>
      </c>
    </row>
    <row r="25" spans="2:7" ht="25.5">
      <c r="B25" s="433" t="s">
        <v>425</v>
      </c>
      <c r="C25" s="432"/>
      <c r="D25" s="432">
        <v>816.55</v>
      </c>
      <c r="E25" s="432">
        <v>816.55</v>
      </c>
      <c r="F25" s="432">
        <v>0</v>
      </c>
    </row>
    <row r="26" spans="2:7" ht="25.5">
      <c r="B26" s="433" t="s">
        <v>424</v>
      </c>
      <c r="C26" s="432"/>
      <c r="D26" s="432">
        <v>773.88</v>
      </c>
      <c r="E26" s="432">
        <v>773.88</v>
      </c>
      <c r="F26" s="432">
        <v>0</v>
      </c>
    </row>
    <row r="27" spans="2:7">
      <c r="B27" s="433" t="s">
        <v>423</v>
      </c>
      <c r="C27" s="432">
        <v>2371.58</v>
      </c>
      <c r="D27" s="432">
        <v>2804.23</v>
      </c>
      <c r="E27" s="432">
        <v>2371.58</v>
      </c>
      <c r="F27" s="432">
        <v>2804.23</v>
      </c>
    </row>
    <row r="28" spans="2:7">
      <c r="B28" s="433" t="s">
        <v>422</v>
      </c>
      <c r="C28" s="432"/>
      <c r="D28" s="432">
        <v>4.3499999999999996</v>
      </c>
      <c r="E28" s="432">
        <v>4.3499999999999996</v>
      </c>
      <c r="F28" s="432">
        <v>0</v>
      </c>
    </row>
    <row r="29" spans="2:7">
      <c r="B29" s="433" t="s">
        <v>421</v>
      </c>
      <c r="C29" s="432">
        <v>154.71</v>
      </c>
      <c r="D29" s="432">
        <v>0</v>
      </c>
      <c r="E29" s="432">
        <v>154.71</v>
      </c>
      <c r="F29" s="432">
        <v>0</v>
      </c>
    </row>
    <row r="30" spans="2:7">
      <c r="B30" s="433" t="s">
        <v>420</v>
      </c>
      <c r="C30" s="432"/>
      <c r="D30" s="432">
        <v>101.5</v>
      </c>
      <c r="E30" s="432">
        <v>101.5</v>
      </c>
      <c r="F30" s="432">
        <v>0</v>
      </c>
    </row>
    <row r="31" spans="2:7">
      <c r="B31" s="433" t="s">
        <v>419</v>
      </c>
      <c r="C31" s="432"/>
      <c r="D31" s="432">
        <v>700</v>
      </c>
      <c r="E31" s="432">
        <v>700</v>
      </c>
      <c r="F31" s="432">
        <v>0</v>
      </c>
    </row>
    <row r="32" spans="2:7">
      <c r="B32" s="433" t="s">
        <v>500</v>
      </c>
      <c r="C32" s="432"/>
      <c r="D32" s="432">
        <v>3772.96</v>
      </c>
      <c r="E32" s="432">
        <v>2631.56</v>
      </c>
      <c r="F32" s="432">
        <v>1141.4000000000001</v>
      </c>
    </row>
    <row r="33" spans="2:6" hidden="1">
      <c r="B33" s="433"/>
      <c r="C33" s="432"/>
      <c r="D33" s="431"/>
      <c r="E33" s="431"/>
      <c r="F33" s="431">
        <f t="shared" ref="F33:F41" si="0">C33+D33-E33</f>
        <v>0</v>
      </c>
    </row>
    <row r="34" spans="2:6" hidden="1">
      <c r="B34" s="433"/>
      <c r="C34" s="432"/>
      <c r="D34" s="431"/>
      <c r="E34" s="431"/>
      <c r="F34" s="431">
        <f t="shared" si="0"/>
        <v>0</v>
      </c>
    </row>
    <row r="35" spans="2:6" hidden="1">
      <c r="B35" s="433"/>
      <c r="C35" s="432"/>
      <c r="D35" s="431"/>
      <c r="E35" s="431"/>
      <c r="F35" s="431">
        <f t="shared" si="0"/>
        <v>0</v>
      </c>
    </row>
    <row r="36" spans="2:6" hidden="1">
      <c r="B36" s="433"/>
      <c r="C36" s="432"/>
      <c r="D36" s="431"/>
      <c r="E36" s="431"/>
      <c r="F36" s="431">
        <f t="shared" si="0"/>
        <v>0</v>
      </c>
    </row>
    <row r="37" spans="2:6" hidden="1">
      <c r="B37" s="433"/>
      <c r="C37" s="432"/>
      <c r="D37" s="431"/>
      <c r="E37" s="431"/>
      <c r="F37" s="431">
        <f t="shared" si="0"/>
        <v>0</v>
      </c>
    </row>
    <row r="38" spans="2:6" hidden="1">
      <c r="B38" s="433"/>
      <c r="C38" s="432"/>
      <c r="D38" s="431"/>
      <c r="E38" s="431"/>
      <c r="F38" s="431">
        <f t="shared" si="0"/>
        <v>0</v>
      </c>
    </row>
    <row r="39" spans="2:6" hidden="1">
      <c r="B39" s="433"/>
      <c r="C39" s="432"/>
      <c r="D39" s="431"/>
      <c r="E39" s="431"/>
      <c r="F39" s="431">
        <f t="shared" si="0"/>
        <v>0</v>
      </c>
    </row>
    <row r="40" spans="2:6" hidden="1">
      <c r="B40" s="433"/>
      <c r="C40" s="432"/>
      <c r="D40" s="431"/>
      <c r="E40" s="431"/>
      <c r="F40" s="431">
        <f t="shared" si="0"/>
        <v>0</v>
      </c>
    </row>
    <row r="41" spans="2:6" hidden="1">
      <c r="B41" s="433"/>
      <c r="C41" s="432"/>
      <c r="D41" s="431"/>
      <c r="E41" s="431"/>
      <c r="F41" s="431">
        <f t="shared" si="0"/>
        <v>0</v>
      </c>
    </row>
    <row r="42" spans="2:6">
      <c r="B42" s="433" t="s">
        <v>8</v>
      </c>
      <c r="C42" s="432">
        <v>2576.29</v>
      </c>
      <c r="D42" s="432">
        <v>108122.97</v>
      </c>
      <c r="E42" s="432">
        <v>100824.62</v>
      </c>
      <c r="F42" s="432">
        <v>9874.64</v>
      </c>
    </row>
    <row r="43" spans="2:6">
      <c r="B43" s="427" t="s">
        <v>418</v>
      </c>
      <c r="C43" s="426"/>
      <c r="D43" s="426"/>
      <c r="E43" s="426" t="s">
        <v>6</v>
      </c>
      <c r="F43" s="426"/>
    </row>
    <row r="44" spans="2:6">
      <c r="B44" s="427"/>
      <c r="C44" s="426"/>
      <c r="D44" s="426"/>
      <c r="E44" s="426"/>
      <c r="F44" s="426"/>
    </row>
    <row r="45" spans="2:6">
      <c r="B45" s="427" t="s">
        <v>417</v>
      </c>
      <c r="C45" s="426"/>
      <c r="D45" s="426"/>
      <c r="E45" s="426" t="s">
        <v>3</v>
      </c>
      <c r="F45" s="426"/>
    </row>
    <row r="46" spans="2:6">
      <c r="B46" s="427"/>
      <c r="C46" s="426"/>
      <c r="D46" s="426"/>
      <c r="E46" s="426"/>
      <c r="F46" s="426"/>
    </row>
    <row r="47" spans="2:6">
      <c r="B47" s="427"/>
      <c r="C47" s="426"/>
      <c r="D47" s="426"/>
      <c r="E47" s="426"/>
      <c r="F47" s="426"/>
    </row>
  </sheetData>
  <mergeCells count="2">
    <mergeCell ref="B4:E4"/>
    <mergeCell ref="C3:D3"/>
  </mergeCells>
  <pageMargins left="0.74803149606299213" right="0.74803149606299213" top="0.98425196850393704" bottom="0.98425196850393704" header="0.51181102362204722" footer="0.51181102362204722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66"/>
  <sheetViews>
    <sheetView showRuler="0" topLeftCell="A26" zoomScaleNormal="100" workbookViewId="0">
      <selection activeCell="Q176" sqref="Q176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14.25" customHeight="1">
      <c r="A22" s="455" t="s">
        <v>245</v>
      </c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43.5" customHeight="1">
      <c r="A23" s="455" t="s">
        <v>322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310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 t="s">
        <v>242</v>
      </c>
      <c r="J25" s="120" t="s">
        <v>240</v>
      </c>
      <c r="K25" s="119" t="s">
        <v>240</v>
      </c>
      <c r="L25" s="119" t="s">
        <v>240</v>
      </c>
      <c r="M25" s="118"/>
    </row>
    <row r="26" spans="1:17">
      <c r="A26" s="456" t="s">
        <v>321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500</v>
      </c>
      <c r="J30" s="34">
        <f>SUM(J31+J42+J61+J82+J89+J109+J131+J150+J160)</f>
        <v>500</v>
      </c>
      <c r="K30" s="39">
        <f>SUM(K31+K42+K61+K82+K89+K109+K131+K150+K160)</f>
        <v>500</v>
      </c>
      <c r="L30" s="34">
        <f>SUM(L31+L42+L61+L82+L89+L109+L131+L150+L160)</f>
        <v>500</v>
      </c>
    </row>
    <row r="31" spans="1:17" ht="16.5" hidden="1" customHeight="1" collapsed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0</v>
      </c>
      <c r="J31" s="34">
        <f>SUM(J32+J38)</f>
        <v>0</v>
      </c>
      <c r="K31" s="79">
        <f>SUM(K32+K38)</f>
        <v>0</v>
      </c>
      <c r="L31" s="78">
        <f>SUM(L32+L38)</f>
        <v>0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0</v>
      </c>
      <c r="J32" s="34">
        <f>SUM(J33)</f>
        <v>0</v>
      </c>
      <c r="K32" s="39">
        <f>SUM(K33)</f>
        <v>0</v>
      </c>
      <c r="L32" s="34">
        <f>SUM(L33)</f>
        <v>0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0</v>
      </c>
      <c r="J33" s="34">
        <f t="shared" ref="J33:L34" si="0">SUM(J34)</f>
        <v>0</v>
      </c>
      <c r="K33" s="34">
        <f t="shared" si="0"/>
        <v>0</v>
      </c>
      <c r="L33" s="34">
        <f t="shared" si="0"/>
        <v>0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Q34" s="102"/>
      <c r="R34" s="102"/>
    </row>
    <row r="35" spans="1:19" ht="14.25" hidden="1" customHeight="1" collapsed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0</v>
      </c>
      <c r="J35" s="63">
        <v>0</v>
      </c>
      <c r="K35" s="63">
        <v>0</v>
      </c>
      <c r="L35" s="63">
        <v>0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0</v>
      </c>
      <c r="J38" s="34">
        <f t="shared" si="1"/>
        <v>0</v>
      </c>
      <c r="K38" s="39">
        <f t="shared" si="1"/>
        <v>0</v>
      </c>
      <c r="L38" s="34">
        <f t="shared" si="1"/>
        <v>0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0</v>
      </c>
      <c r="J39" s="34">
        <f t="shared" si="1"/>
        <v>0</v>
      </c>
      <c r="K39" s="34">
        <f t="shared" si="1"/>
        <v>0</v>
      </c>
      <c r="L39" s="34">
        <f t="shared" si="1"/>
        <v>0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0</v>
      </c>
      <c r="J40" s="34">
        <f t="shared" si="1"/>
        <v>0</v>
      </c>
      <c r="K40" s="34">
        <f t="shared" si="1"/>
        <v>0</v>
      </c>
      <c r="L40" s="34">
        <f t="shared" si="1"/>
        <v>0</v>
      </c>
      <c r="Q40" s="102"/>
      <c r="R40" s="102"/>
    </row>
    <row r="41" spans="1:19" ht="14.25" hidden="1" customHeight="1" collapsed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0</v>
      </c>
      <c r="J41" s="63">
        <v>0</v>
      </c>
      <c r="K41" s="63">
        <v>0</v>
      </c>
      <c r="L41" s="63">
        <v>0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500</v>
      </c>
      <c r="J42" s="42">
        <f t="shared" si="2"/>
        <v>500</v>
      </c>
      <c r="K42" s="44">
        <f t="shared" si="2"/>
        <v>500</v>
      </c>
      <c r="L42" s="44">
        <f t="shared" si="2"/>
        <v>500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500</v>
      </c>
      <c r="J43" s="39">
        <f t="shared" si="2"/>
        <v>500</v>
      </c>
      <c r="K43" s="34">
        <f t="shared" si="2"/>
        <v>500</v>
      </c>
      <c r="L43" s="39">
        <f t="shared" si="2"/>
        <v>500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500</v>
      </c>
      <c r="J44" s="39">
        <f t="shared" si="2"/>
        <v>500</v>
      </c>
      <c r="K44" s="78">
        <f t="shared" si="2"/>
        <v>500</v>
      </c>
      <c r="L44" s="78">
        <f t="shared" si="2"/>
        <v>500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500</v>
      </c>
      <c r="J45" s="54">
        <f>SUM(J46:J60)</f>
        <v>500</v>
      </c>
      <c r="K45" s="52">
        <f>SUM(K46:K60)</f>
        <v>500</v>
      </c>
      <c r="L45" s="52">
        <f>SUM(L46:L60)</f>
        <v>500</v>
      </c>
      <c r="Q45" s="102"/>
      <c r="R45" s="102"/>
    </row>
    <row r="46" spans="1:19" ht="15.75" hidden="1" customHeight="1" collapsed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0</v>
      </c>
      <c r="J46" s="63">
        <v>0</v>
      </c>
      <c r="K46" s="63">
        <v>0</v>
      </c>
      <c r="L46" s="63">
        <v>0</v>
      </c>
      <c r="Q46" s="102"/>
      <c r="R46" s="102"/>
    </row>
    <row r="47" spans="1:19" ht="26.25" hidden="1" customHeight="1" collapsed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0</v>
      </c>
      <c r="J47" s="63">
        <v>0</v>
      </c>
      <c r="K47" s="63">
        <v>0</v>
      </c>
      <c r="L47" s="63">
        <v>0</v>
      </c>
      <c r="Q47" s="102"/>
      <c r="R47" s="102"/>
    </row>
    <row r="48" spans="1:19" ht="26.25" hidden="1" customHeight="1" collapsed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0</v>
      </c>
      <c r="J48" s="63">
        <v>0</v>
      </c>
      <c r="K48" s="63">
        <v>0</v>
      </c>
      <c r="L48" s="63">
        <v>0</v>
      </c>
      <c r="Q48" s="102"/>
      <c r="R48" s="102"/>
    </row>
    <row r="49" spans="1:19" ht="27" hidden="1" customHeight="1" collapsed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0</v>
      </c>
      <c r="J49" s="63">
        <v>0</v>
      </c>
      <c r="K49" s="63">
        <v>0</v>
      </c>
      <c r="L49" s="63">
        <v>0</v>
      </c>
      <c r="Q49" s="102"/>
      <c r="R49" s="102"/>
    </row>
    <row r="50" spans="1:19" ht="26.25" hidden="1" customHeight="1" collapsed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0</v>
      </c>
      <c r="J50" s="63">
        <v>0</v>
      </c>
      <c r="K50" s="63">
        <v>0</v>
      </c>
      <c r="L50" s="63">
        <v>0</v>
      </c>
      <c r="Q50" s="102"/>
      <c r="R50" s="102"/>
    </row>
    <row r="51" spans="1:19" ht="15" hidden="1" customHeight="1" collapsed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0</v>
      </c>
      <c r="J51" s="63">
        <v>0</v>
      </c>
      <c r="K51" s="63">
        <v>0</v>
      </c>
      <c r="L51" s="63">
        <v>0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hidden="1" customHeight="1" collapsed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0</v>
      </c>
      <c r="J54" s="63">
        <v>0</v>
      </c>
      <c r="K54" s="63">
        <v>0</v>
      </c>
      <c r="L54" s="63">
        <v>0</v>
      </c>
      <c r="Q54" s="102"/>
      <c r="R54" s="102"/>
    </row>
    <row r="55" spans="1:19" ht="15.75" hidden="1" customHeight="1" collapsed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0</v>
      </c>
      <c r="J55" s="63">
        <v>0</v>
      </c>
      <c r="K55" s="63">
        <v>0</v>
      </c>
      <c r="L55" s="63">
        <v>0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hidden="1" customHeight="1" collapsed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0</v>
      </c>
      <c r="J57" s="63">
        <v>0</v>
      </c>
      <c r="K57" s="63">
        <v>0</v>
      </c>
      <c r="L57" s="63">
        <v>0</v>
      </c>
      <c r="Q57" s="102"/>
      <c r="R57" s="102"/>
    </row>
    <row r="58" spans="1:19" ht="27.75" hidden="1" customHeight="1" collapsed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0</v>
      </c>
      <c r="J58" s="63">
        <v>0</v>
      </c>
      <c r="K58" s="63">
        <v>0</v>
      </c>
      <c r="L58" s="63">
        <v>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customHeight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500</v>
      </c>
      <c r="J60" s="63">
        <v>500</v>
      </c>
      <c r="K60" s="63">
        <v>500</v>
      </c>
      <c r="L60" s="63">
        <v>500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hidden="1" customHeight="1" collapsed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0</v>
      </c>
      <c r="J131" s="40">
        <f>SUM(J132+J137+J145)</f>
        <v>0</v>
      </c>
      <c r="K131" s="39">
        <f>SUM(K132+K137+K145)</f>
        <v>0</v>
      </c>
      <c r="L131" s="34">
        <f>SUM(L132+L137+L145)</f>
        <v>0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0</v>
      </c>
      <c r="J145" s="40">
        <f t="shared" si="15"/>
        <v>0</v>
      </c>
      <c r="K145" s="39">
        <f t="shared" si="15"/>
        <v>0</v>
      </c>
      <c r="L145" s="34">
        <f t="shared" si="15"/>
        <v>0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0</v>
      </c>
      <c r="J146" s="75">
        <f t="shared" si="15"/>
        <v>0</v>
      </c>
      <c r="K146" s="52">
        <f t="shared" si="15"/>
        <v>0</v>
      </c>
      <c r="L146" s="54">
        <f t="shared" si="15"/>
        <v>0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0</v>
      </c>
      <c r="J147" s="40">
        <f>SUM(J148:J149)</f>
        <v>0</v>
      </c>
      <c r="K147" s="39">
        <f>SUM(K148:K149)</f>
        <v>0</v>
      </c>
      <c r="L147" s="34">
        <f>SUM(L148:L149)</f>
        <v>0</v>
      </c>
    </row>
    <row r="148" spans="1:12" hidden="1" collapsed="1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0</v>
      </c>
      <c r="J148" s="94">
        <v>0</v>
      </c>
      <c r="K148" s="94">
        <v>0</v>
      </c>
      <c r="L148" s="94">
        <v>0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76.5" customHeight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25000</v>
      </c>
      <c r="J176" s="40">
        <f>SUM(J177+J230+J295)</f>
        <v>25000</v>
      </c>
      <c r="K176" s="39">
        <f>SUM(K177+K230+K295)</f>
        <v>25000</v>
      </c>
      <c r="L176" s="34">
        <f>SUM(L177+L230+L295)</f>
        <v>25000</v>
      </c>
    </row>
    <row r="177" spans="1:16" ht="34.5" customHeight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25000</v>
      </c>
      <c r="J177" s="44">
        <f>SUM(J178+J201+J208+J220+J224)</f>
        <v>25000</v>
      </c>
      <c r="K177" s="44">
        <f>SUM(K178+K201+K208+K220+K224)</f>
        <v>25000</v>
      </c>
      <c r="L177" s="44">
        <f>SUM(L178+L201+L208+L220+L224)</f>
        <v>25000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25000</v>
      </c>
      <c r="J178" s="40">
        <f>SUM(J179+J182+J187+J193+J198)</f>
        <v>25000</v>
      </c>
      <c r="K178" s="39">
        <f>SUM(K179+K182+K187+K193+K198)</f>
        <v>25000</v>
      </c>
      <c r="L178" s="34">
        <f>SUM(L179+L182+L187+L193+L198)</f>
        <v>25000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25000</v>
      </c>
      <c r="J182" s="43">
        <f>J183</f>
        <v>25000</v>
      </c>
      <c r="K182" s="42">
        <f>K183</f>
        <v>25000</v>
      </c>
      <c r="L182" s="44">
        <f>L183</f>
        <v>25000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25000</v>
      </c>
      <c r="J183" s="40">
        <f>SUM(J184:J186)</f>
        <v>25000</v>
      </c>
      <c r="K183" s="39">
        <f>SUM(K184:K186)</f>
        <v>25000</v>
      </c>
      <c r="L183" s="34">
        <f>SUM(L184:L186)</f>
        <v>25000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customHeight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25000</v>
      </c>
      <c r="J186" s="81">
        <v>25000</v>
      </c>
      <c r="K186" s="81">
        <v>25000</v>
      </c>
      <c r="L186" s="81">
        <v>25000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0</v>
      </c>
      <c r="J187" s="40">
        <f>J188</f>
        <v>0</v>
      </c>
      <c r="K187" s="39">
        <f>K188</f>
        <v>0</v>
      </c>
      <c r="L187" s="34">
        <f>L188</f>
        <v>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hidden="1" customHeight="1" collapsed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0</v>
      </c>
      <c r="J190" s="26">
        <v>0</v>
      </c>
      <c r="K190" s="26">
        <v>0</v>
      </c>
      <c r="L190" s="26">
        <v>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25500</v>
      </c>
      <c r="J360" s="19">
        <f>SUM(J30+J176)</f>
        <v>25500</v>
      </c>
      <c r="K360" s="19">
        <f>SUM(K30+K176)</f>
        <v>25500</v>
      </c>
      <c r="L360" s="19">
        <f>SUM(L30+L176)</f>
        <v>25500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366"/>
  <sheetViews>
    <sheetView showRuler="0" topLeftCell="A28" zoomScaleNormal="100" workbookViewId="0">
      <selection activeCell="S360" sqref="S360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14.25" customHeight="1">
      <c r="A22" s="455" t="s">
        <v>244</v>
      </c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43.5" customHeight="1">
      <c r="A23" s="455" t="s">
        <v>322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310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 t="s">
        <v>242</v>
      </c>
      <c r="J25" s="120" t="s">
        <v>241</v>
      </c>
      <c r="K25" s="119" t="s">
        <v>241</v>
      </c>
      <c r="L25" s="119" t="s">
        <v>240</v>
      </c>
      <c r="M25" s="118"/>
    </row>
    <row r="26" spans="1:17">
      <c r="A26" s="456" t="s">
        <v>321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3200</v>
      </c>
      <c r="J30" s="34">
        <f>SUM(J31+J42+J61+J82+J89+J109+J131+J150+J160)</f>
        <v>3200</v>
      </c>
      <c r="K30" s="39">
        <f>SUM(K31+K42+K61+K82+K89+K109+K131+K150+K160)</f>
        <v>3194</v>
      </c>
      <c r="L30" s="34">
        <f>SUM(L31+L42+L61+L82+L89+L109+L131+L150+L160)</f>
        <v>3194</v>
      </c>
    </row>
    <row r="31" spans="1:17" ht="16.5" hidden="1" customHeight="1" collapsed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0</v>
      </c>
      <c r="J31" s="34">
        <f>SUM(J32+J38)</f>
        <v>0</v>
      </c>
      <c r="K31" s="79">
        <f>SUM(K32+K38)</f>
        <v>0</v>
      </c>
      <c r="L31" s="78">
        <f>SUM(L32+L38)</f>
        <v>0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0</v>
      </c>
      <c r="J32" s="34">
        <f>SUM(J33)</f>
        <v>0</v>
      </c>
      <c r="K32" s="39">
        <f>SUM(K33)</f>
        <v>0</v>
      </c>
      <c r="L32" s="34">
        <f>SUM(L33)</f>
        <v>0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0</v>
      </c>
      <c r="J33" s="34">
        <f t="shared" ref="J33:L34" si="0">SUM(J34)</f>
        <v>0</v>
      </c>
      <c r="K33" s="34">
        <f t="shared" si="0"/>
        <v>0</v>
      </c>
      <c r="L33" s="34">
        <f t="shared" si="0"/>
        <v>0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Q34" s="102"/>
      <c r="R34" s="102"/>
    </row>
    <row r="35" spans="1:19" ht="14.25" hidden="1" customHeight="1" collapsed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0</v>
      </c>
      <c r="J35" s="63">
        <v>0</v>
      </c>
      <c r="K35" s="63">
        <v>0</v>
      </c>
      <c r="L35" s="63">
        <v>0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0</v>
      </c>
      <c r="J38" s="34">
        <f t="shared" si="1"/>
        <v>0</v>
      </c>
      <c r="K38" s="39">
        <f t="shared" si="1"/>
        <v>0</v>
      </c>
      <c r="L38" s="34">
        <f t="shared" si="1"/>
        <v>0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0</v>
      </c>
      <c r="J39" s="34">
        <f t="shared" si="1"/>
        <v>0</v>
      </c>
      <c r="K39" s="34">
        <f t="shared" si="1"/>
        <v>0</v>
      </c>
      <c r="L39" s="34">
        <f t="shared" si="1"/>
        <v>0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0</v>
      </c>
      <c r="J40" s="34">
        <f t="shared" si="1"/>
        <v>0</v>
      </c>
      <c r="K40" s="34">
        <f t="shared" si="1"/>
        <v>0</v>
      </c>
      <c r="L40" s="34">
        <f t="shared" si="1"/>
        <v>0</v>
      </c>
      <c r="Q40" s="102"/>
      <c r="R40" s="102"/>
    </row>
    <row r="41" spans="1:19" ht="14.25" hidden="1" customHeight="1" collapsed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0</v>
      </c>
      <c r="J41" s="63">
        <v>0</v>
      </c>
      <c r="K41" s="63">
        <v>0</v>
      </c>
      <c r="L41" s="63">
        <v>0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3200</v>
      </c>
      <c r="J42" s="42">
        <f t="shared" si="2"/>
        <v>3200</v>
      </c>
      <c r="K42" s="44">
        <f t="shared" si="2"/>
        <v>3194</v>
      </c>
      <c r="L42" s="44">
        <f t="shared" si="2"/>
        <v>3194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3200</v>
      </c>
      <c r="J43" s="39">
        <f t="shared" si="2"/>
        <v>3200</v>
      </c>
      <c r="K43" s="34">
        <f t="shared" si="2"/>
        <v>3194</v>
      </c>
      <c r="L43" s="39">
        <f t="shared" si="2"/>
        <v>3194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3200</v>
      </c>
      <c r="J44" s="39">
        <f t="shared" si="2"/>
        <v>3200</v>
      </c>
      <c r="K44" s="78">
        <f t="shared" si="2"/>
        <v>3194</v>
      </c>
      <c r="L44" s="78">
        <f t="shared" si="2"/>
        <v>3194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3200</v>
      </c>
      <c r="J45" s="54">
        <f>SUM(J46:J60)</f>
        <v>3200</v>
      </c>
      <c r="K45" s="52">
        <f>SUM(K46:K60)</f>
        <v>3194</v>
      </c>
      <c r="L45" s="52">
        <f>SUM(L46:L60)</f>
        <v>3194</v>
      </c>
      <c r="Q45" s="102"/>
      <c r="R45" s="102"/>
    </row>
    <row r="46" spans="1:19" ht="15.75" hidden="1" customHeight="1" collapsed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0</v>
      </c>
      <c r="J46" s="63">
        <v>0</v>
      </c>
      <c r="K46" s="63">
        <v>0</v>
      </c>
      <c r="L46" s="63">
        <v>0</v>
      </c>
      <c r="Q46" s="102"/>
      <c r="R46" s="102"/>
    </row>
    <row r="47" spans="1:19" ht="26.25" hidden="1" customHeight="1" collapsed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0</v>
      </c>
      <c r="J47" s="63">
        <v>0</v>
      </c>
      <c r="K47" s="63">
        <v>0</v>
      </c>
      <c r="L47" s="63">
        <v>0</v>
      </c>
      <c r="Q47" s="102"/>
      <c r="R47" s="102"/>
    </row>
    <row r="48" spans="1:19" ht="26.25" hidden="1" customHeight="1" collapsed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0</v>
      </c>
      <c r="J48" s="63">
        <v>0</v>
      </c>
      <c r="K48" s="63">
        <v>0</v>
      </c>
      <c r="L48" s="63">
        <v>0</v>
      </c>
      <c r="Q48" s="102"/>
      <c r="R48" s="102"/>
    </row>
    <row r="49" spans="1:19" ht="27" hidden="1" customHeight="1" collapsed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0</v>
      </c>
      <c r="J49" s="63">
        <v>0</v>
      </c>
      <c r="K49" s="63">
        <v>0</v>
      </c>
      <c r="L49" s="63">
        <v>0</v>
      </c>
      <c r="Q49" s="102"/>
      <c r="R49" s="102"/>
    </row>
    <row r="50" spans="1:19" ht="26.25" hidden="1" customHeight="1" collapsed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0</v>
      </c>
      <c r="J50" s="63">
        <v>0</v>
      </c>
      <c r="K50" s="63">
        <v>0</v>
      </c>
      <c r="L50" s="63">
        <v>0</v>
      </c>
      <c r="Q50" s="102"/>
      <c r="R50" s="102"/>
    </row>
    <row r="51" spans="1:19" ht="15" hidden="1" customHeight="1" collapsed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0</v>
      </c>
      <c r="J51" s="63">
        <v>0</v>
      </c>
      <c r="K51" s="63">
        <v>0</v>
      </c>
      <c r="L51" s="63">
        <v>0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customHeight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980</v>
      </c>
      <c r="J54" s="63">
        <v>980</v>
      </c>
      <c r="K54" s="63">
        <v>974</v>
      </c>
      <c r="L54" s="63">
        <v>974</v>
      </c>
      <c r="Q54" s="102"/>
      <c r="R54" s="102"/>
    </row>
    <row r="55" spans="1:19" ht="15.75" hidden="1" customHeight="1" collapsed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0</v>
      </c>
      <c r="J55" s="63">
        <v>0</v>
      </c>
      <c r="K55" s="63">
        <v>0</v>
      </c>
      <c r="L55" s="63">
        <v>0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hidden="1" customHeight="1" collapsed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0</v>
      </c>
      <c r="J57" s="63">
        <v>0</v>
      </c>
      <c r="K57" s="63">
        <v>0</v>
      </c>
      <c r="L57" s="63">
        <v>0</v>
      </c>
      <c r="Q57" s="102"/>
      <c r="R57" s="102"/>
    </row>
    <row r="58" spans="1:19" ht="27.75" hidden="1" customHeight="1" collapsed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0</v>
      </c>
      <c r="J58" s="63">
        <v>0</v>
      </c>
      <c r="K58" s="63">
        <v>0</v>
      </c>
      <c r="L58" s="63">
        <v>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customHeight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2220</v>
      </c>
      <c r="J60" s="63">
        <v>2220</v>
      </c>
      <c r="K60" s="63">
        <v>2220</v>
      </c>
      <c r="L60" s="63">
        <v>2220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hidden="1" customHeight="1" collapsed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0</v>
      </c>
      <c r="J131" s="40">
        <f>SUM(J132+J137+J145)</f>
        <v>0</v>
      </c>
      <c r="K131" s="39">
        <f>SUM(K132+K137+K145)</f>
        <v>0</v>
      </c>
      <c r="L131" s="34">
        <f>SUM(L132+L137+L145)</f>
        <v>0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0</v>
      </c>
      <c r="J145" s="40">
        <f t="shared" si="15"/>
        <v>0</v>
      </c>
      <c r="K145" s="39">
        <f t="shared" si="15"/>
        <v>0</v>
      </c>
      <c r="L145" s="34">
        <f t="shared" si="15"/>
        <v>0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0</v>
      </c>
      <c r="J146" s="75">
        <f t="shared" si="15"/>
        <v>0</v>
      </c>
      <c r="K146" s="52">
        <f t="shared" si="15"/>
        <v>0</v>
      </c>
      <c r="L146" s="54">
        <f t="shared" si="15"/>
        <v>0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0</v>
      </c>
      <c r="J147" s="40">
        <f>SUM(J148:J149)</f>
        <v>0</v>
      </c>
      <c r="K147" s="39">
        <f>SUM(K148:K149)</f>
        <v>0</v>
      </c>
      <c r="L147" s="34">
        <f>SUM(L148:L149)</f>
        <v>0</v>
      </c>
    </row>
    <row r="148" spans="1:12" hidden="1" collapsed="1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0</v>
      </c>
      <c r="J148" s="94">
        <v>0</v>
      </c>
      <c r="K148" s="94">
        <v>0</v>
      </c>
      <c r="L148" s="94">
        <v>0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63" customHeight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14500</v>
      </c>
      <c r="J176" s="40">
        <f>SUM(J177+J230+J295)</f>
        <v>14500</v>
      </c>
      <c r="K176" s="39">
        <f>SUM(K177+K230+K295)</f>
        <v>14500</v>
      </c>
      <c r="L176" s="34">
        <f>SUM(L177+L230+L295)</f>
        <v>14500</v>
      </c>
    </row>
    <row r="177" spans="1:16" ht="34.5" customHeight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14500</v>
      </c>
      <c r="J177" s="44">
        <f>SUM(J178+J201+J208+J220+J224)</f>
        <v>14500</v>
      </c>
      <c r="K177" s="44">
        <f>SUM(K178+K201+K208+K220+K224)</f>
        <v>14500</v>
      </c>
      <c r="L177" s="44">
        <f>SUM(L178+L201+L208+L220+L224)</f>
        <v>14500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14500</v>
      </c>
      <c r="J178" s="40">
        <f>SUM(J179+J182+J187+J193+J198)</f>
        <v>14500</v>
      </c>
      <c r="K178" s="39">
        <f>SUM(K179+K182+K187+K193+K198)</f>
        <v>14500</v>
      </c>
      <c r="L178" s="34">
        <f>SUM(L179+L182+L187+L193+L198)</f>
        <v>14500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0</v>
      </c>
      <c r="J182" s="43">
        <f>J183</f>
        <v>0</v>
      </c>
      <c r="K182" s="42">
        <f>K183</f>
        <v>0</v>
      </c>
      <c r="L182" s="44">
        <f>L183</f>
        <v>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0</v>
      </c>
      <c r="J183" s="40">
        <f>SUM(J184:J186)</f>
        <v>0</v>
      </c>
      <c r="K183" s="39">
        <f>SUM(K184:K186)</f>
        <v>0</v>
      </c>
      <c r="L183" s="34">
        <f>SUM(L184:L186)</f>
        <v>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hidden="1" customHeight="1" collapsed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0</v>
      </c>
      <c r="J186" s="81">
        <v>0</v>
      </c>
      <c r="K186" s="81">
        <v>0</v>
      </c>
      <c r="L186" s="33">
        <v>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14500</v>
      </c>
      <c r="J187" s="40">
        <f>J188</f>
        <v>14500</v>
      </c>
      <c r="K187" s="39">
        <f>K188</f>
        <v>14500</v>
      </c>
      <c r="L187" s="34">
        <f>L188</f>
        <v>14500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14500</v>
      </c>
      <c r="J188" s="34">
        <f t="shared" si="19"/>
        <v>14500</v>
      </c>
      <c r="K188" s="34">
        <f t="shared" si="19"/>
        <v>14500</v>
      </c>
      <c r="L188" s="34">
        <f t="shared" si="19"/>
        <v>14500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customHeight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14500</v>
      </c>
      <c r="J190" s="26">
        <v>14500</v>
      </c>
      <c r="K190" s="26">
        <v>14500</v>
      </c>
      <c r="L190" s="26">
        <v>14500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17700</v>
      </c>
      <c r="J360" s="19">
        <f>SUM(J30+J176)</f>
        <v>17700</v>
      </c>
      <c r="K360" s="19">
        <f>SUM(K30+K176)</f>
        <v>17694</v>
      </c>
      <c r="L360" s="19">
        <f>SUM(L30+L176)</f>
        <v>17694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366"/>
  <sheetViews>
    <sheetView showRuler="0" topLeftCell="A41" zoomScaleNormal="100" workbookViewId="0">
      <selection activeCell="V58" sqref="V58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14.25" customHeight="1">
      <c r="A22" s="455" t="s">
        <v>244</v>
      </c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43.5" customHeight="1">
      <c r="A23" s="455" t="s">
        <v>243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310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 t="s">
        <v>242</v>
      </c>
      <c r="J25" s="120" t="s">
        <v>241</v>
      </c>
      <c r="K25" s="119" t="s">
        <v>241</v>
      </c>
      <c r="L25" s="119" t="s">
        <v>240</v>
      </c>
      <c r="M25" s="118"/>
    </row>
    <row r="26" spans="1:17">
      <c r="A26" s="456" t="s">
        <v>321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362470</v>
      </c>
      <c r="J30" s="34">
        <f>SUM(J31+J42+J61+J82+J89+J109+J131+J150+J160)</f>
        <v>362470</v>
      </c>
      <c r="K30" s="39">
        <f>SUM(K31+K42+K61+K82+K89+K109+K131+K150+K160)</f>
        <v>355739.94</v>
      </c>
      <c r="L30" s="34">
        <f>SUM(L31+L42+L61+L82+L89+L109+L131+L150+L160)</f>
        <v>355739.94</v>
      </c>
    </row>
    <row r="31" spans="1:17" ht="16.5" customHeight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254570</v>
      </c>
      <c r="J31" s="34">
        <f>SUM(J32+J38)</f>
        <v>254570</v>
      </c>
      <c r="K31" s="79">
        <f>SUM(K32+K38)</f>
        <v>254331.68</v>
      </c>
      <c r="L31" s="78">
        <f>SUM(L32+L38)</f>
        <v>254331.68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251100</v>
      </c>
      <c r="J32" s="34">
        <f>SUM(J33)</f>
        <v>251100</v>
      </c>
      <c r="K32" s="39">
        <f>SUM(K33)</f>
        <v>251100</v>
      </c>
      <c r="L32" s="34">
        <f>SUM(L33)</f>
        <v>251100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251100</v>
      </c>
      <c r="J33" s="34">
        <f t="shared" ref="J33:L34" si="0">SUM(J34)</f>
        <v>251100</v>
      </c>
      <c r="K33" s="34">
        <f t="shared" si="0"/>
        <v>251100</v>
      </c>
      <c r="L33" s="34">
        <f t="shared" si="0"/>
        <v>251100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251100</v>
      </c>
      <c r="J34" s="39">
        <f t="shared" si="0"/>
        <v>251100</v>
      </c>
      <c r="K34" s="39">
        <f t="shared" si="0"/>
        <v>251100</v>
      </c>
      <c r="L34" s="39">
        <f t="shared" si="0"/>
        <v>251100</v>
      </c>
      <c r="Q34" s="102"/>
      <c r="R34" s="102"/>
    </row>
    <row r="35" spans="1:19" ht="14.25" customHeight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251100</v>
      </c>
      <c r="J35" s="63">
        <v>251100</v>
      </c>
      <c r="K35" s="63">
        <v>251100</v>
      </c>
      <c r="L35" s="63">
        <v>251100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3470</v>
      </c>
      <c r="J38" s="34">
        <f t="shared" si="1"/>
        <v>3470</v>
      </c>
      <c r="K38" s="39">
        <f t="shared" si="1"/>
        <v>3231.68</v>
      </c>
      <c r="L38" s="34">
        <f t="shared" si="1"/>
        <v>3231.68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3470</v>
      </c>
      <c r="J39" s="34">
        <f t="shared" si="1"/>
        <v>3470</v>
      </c>
      <c r="K39" s="34">
        <f t="shared" si="1"/>
        <v>3231.68</v>
      </c>
      <c r="L39" s="34">
        <f t="shared" si="1"/>
        <v>3231.68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3470</v>
      </c>
      <c r="J40" s="34">
        <f t="shared" si="1"/>
        <v>3470</v>
      </c>
      <c r="K40" s="34">
        <f t="shared" si="1"/>
        <v>3231.68</v>
      </c>
      <c r="L40" s="34">
        <f t="shared" si="1"/>
        <v>3231.68</v>
      </c>
      <c r="Q40" s="102"/>
      <c r="R40" s="102"/>
    </row>
    <row r="41" spans="1:19" ht="14.25" customHeight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3470</v>
      </c>
      <c r="J41" s="63">
        <v>3470</v>
      </c>
      <c r="K41" s="63">
        <v>3231.68</v>
      </c>
      <c r="L41" s="63">
        <v>3231.68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84500</v>
      </c>
      <c r="J42" s="42">
        <f t="shared" si="2"/>
        <v>84500</v>
      </c>
      <c r="K42" s="44">
        <f t="shared" si="2"/>
        <v>78008.259999999995</v>
      </c>
      <c r="L42" s="44">
        <f t="shared" si="2"/>
        <v>78008.259999999995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84500</v>
      </c>
      <c r="J43" s="39">
        <f t="shared" si="2"/>
        <v>84500</v>
      </c>
      <c r="K43" s="34">
        <f t="shared" si="2"/>
        <v>78008.259999999995</v>
      </c>
      <c r="L43" s="39">
        <f t="shared" si="2"/>
        <v>78008.259999999995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84500</v>
      </c>
      <c r="J44" s="39">
        <f t="shared" si="2"/>
        <v>84500</v>
      </c>
      <c r="K44" s="78">
        <f t="shared" si="2"/>
        <v>78008.259999999995</v>
      </c>
      <c r="L44" s="78">
        <f t="shared" si="2"/>
        <v>78008.259999999995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84500</v>
      </c>
      <c r="J45" s="54">
        <f>SUM(J46:J60)</f>
        <v>84500</v>
      </c>
      <c r="K45" s="52">
        <f>SUM(K46:K60)</f>
        <v>78008.259999999995</v>
      </c>
      <c r="L45" s="52">
        <f>SUM(L46:L60)</f>
        <v>78008.259999999995</v>
      </c>
      <c r="Q45" s="102"/>
      <c r="R45" s="102"/>
    </row>
    <row r="46" spans="1:19" ht="15.75" customHeight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1400</v>
      </c>
      <c r="J46" s="63">
        <v>1400</v>
      </c>
      <c r="K46" s="63">
        <v>1222.92</v>
      </c>
      <c r="L46" s="63">
        <v>1222.92</v>
      </c>
      <c r="Q46" s="102"/>
      <c r="R46" s="102"/>
    </row>
    <row r="47" spans="1:19" ht="26.25" customHeight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200</v>
      </c>
      <c r="J47" s="63">
        <v>200</v>
      </c>
      <c r="K47" s="63">
        <v>200</v>
      </c>
      <c r="L47" s="63">
        <v>200</v>
      </c>
      <c r="Q47" s="102"/>
      <c r="R47" s="102"/>
    </row>
    <row r="48" spans="1:19" ht="26.25" customHeight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1500</v>
      </c>
      <c r="J48" s="63">
        <v>1500</v>
      </c>
      <c r="K48" s="63">
        <v>1500</v>
      </c>
      <c r="L48" s="63">
        <v>1500</v>
      </c>
      <c r="Q48" s="102"/>
      <c r="R48" s="102"/>
    </row>
    <row r="49" spans="1:19" ht="27" customHeight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10700</v>
      </c>
      <c r="J49" s="63">
        <v>10700</v>
      </c>
      <c r="K49" s="63">
        <v>10566.06</v>
      </c>
      <c r="L49" s="63">
        <v>10566.06</v>
      </c>
      <c r="Q49" s="102"/>
      <c r="R49" s="102"/>
    </row>
    <row r="50" spans="1:19" ht="26.25" hidden="1" customHeight="1" collapsed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0</v>
      </c>
      <c r="J50" s="63">
        <v>0</v>
      </c>
      <c r="K50" s="63">
        <v>0</v>
      </c>
      <c r="L50" s="63">
        <v>0</v>
      </c>
      <c r="Q50" s="102"/>
      <c r="R50" s="102"/>
    </row>
    <row r="51" spans="1:19" ht="15" hidden="1" customHeight="1" collapsed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0</v>
      </c>
      <c r="J51" s="63">
        <v>0</v>
      </c>
      <c r="K51" s="63">
        <v>0</v>
      </c>
      <c r="L51" s="63">
        <v>0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customHeight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6200</v>
      </c>
      <c r="J54" s="63">
        <v>6200</v>
      </c>
      <c r="K54" s="63">
        <v>6200</v>
      </c>
      <c r="L54" s="63">
        <v>6200</v>
      </c>
      <c r="Q54" s="102"/>
      <c r="R54" s="102"/>
    </row>
    <row r="55" spans="1:19" ht="15.75" customHeight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600</v>
      </c>
      <c r="J55" s="63">
        <v>600</v>
      </c>
      <c r="K55" s="63">
        <v>600</v>
      </c>
      <c r="L55" s="63">
        <v>600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customHeight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54100</v>
      </c>
      <c r="J57" s="63">
        <v>54100</v>
      </c>
      <c r="K57" s="63">
        <v>47919.28</v>
      </c>
      <c r="L57" s="63">
        <v>47919.28</v>
      </c>
      <c r="Q57" s="102"/>
      <c r="R57" s="102"/>
    </row>
    <row r="58" spans="1:19" ht="27.75" customHeight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5200</v>
      </c>
      <c r="J58" s="63">
        <v>5200</v>
      </c>
      <c r="K58" s="63">
        <v>5200</v>
      </c>
      <c r="L58" s="63">
        <v>5200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customHeight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4600</v>
      </c>
      <c r="J60" s="63">
        <v>4600</v>
      </c>
      <c r="K60" s="63">
        <v>4600</v>
      </c>
      <c r="L60" s="63">
        <v>4600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customHeight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23400</v>
      </c>
      <c r="J131" s="40">
        <f>SUM(J132+J137+J145)</f>
        <v>23400</v>
      </c>
      <c r="K131" s="39">
        <f>SUM(K132+K137+K145)</f>
        <v>23400</v>
      </c>
      <c r="L131" s="34">
        <f>SUM(L132+L137+L145)</f>
        <v>23400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23400</v>
      </c>
      <c r="J145" s="40">
        <f t="shared" si="15"/>
        <v>23400</v>
      </c>
      <c r="K145" s="39">
        <f t="shared" si="15"/>
        <v>23400</v>
      </c>
      <c r="L145" s="34">
        <f t="shared" si="15"/>
        <v>23400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23400</v>
      </c>
      <c r="J146" s="75">
        <f t="shared" si="15"/>
        <v>23400</v>
      </c>
      <c r="K146" s="52">
        <f t="shared" si="15"/>
        <v>23400</v>
      </c>
      <c r="L146" s="54">
        <f t="shared" si="15"/>
        <v>23400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23400</v>
      </c>
      <c r="J147" s="40">
        <f>SUM(J148:J149)</f>
        <v>23400</v>
      </c>
      <c r="K147" s="39">
        <f>SUM(K148:K149)</f>
        <v>23400</v>
      </c>
      <c r="L147" s="34">
        <f>SUM(L148:L149)</f>
        <v>23400</v>
      </c>
    </row>
    <row r="148" spans="1:12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23400</v>
      </c>
      <c r="J148" s="94">
        <v>23400</v>
      </c>
      <c r="K148" s="94">
        <v>23400</v>
      </c>
      <c r="L148" s="94">
        <v>23400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76.5" hidden="1" customHeight="1" collapsed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0</v>
      </c>
      <c r="J176" s="40">
        <f>SUM(J177+J230+J295)</f>
        <v>0</v>
      </c>
      <c r="K176" s="39">
        <f>SUM(K177+K230+K295)</f>
        <v>0</v>
      </c>
      <c r="L176" s="34">
        <f>SUM(L177+L230+L295)</f>
        <v>0</v>
      </c>
    </row>
    <row r="177" spans="1:16" ht="34.5" hidden="1" customHeight="1" collapsed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0</v>
      </c>
      <c r="J178" s="40">
        <f>SUM(J179+J182+J187+J193+J198)</f>
        <v>0</v>
      </c>
      <c r="K178" s="39">
        <f>SUM(K179+K182+K187+K193+K198)</f>
        <v>0</v>
      </c>
      <c r="L178" s="34">
        <f>SUM(L179+L182+L187+L193+L198)</f>
        <v>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0</v>
      </c>
      <c r="J182" s="43">
        <f>J183</f>
        <v>0</v>
      </c>
      <c r="K182" s="42">
        <f>K183</f>
        <v>0</v>
      </c>
      <c r="L182" s="44">
        <f>L183</f>
        <v>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0</v>
      </c>
      <c r="J183" s="40">
        <f>SUM(J184:J186)</f>
        <v>0</v>
      </c>
      <c r="K183" s="39">
        <f>SUM(K184:K186)</f>
        <v>0</v>
      </c>
      <c r="L183" s="34">
        <f>SUM(L184:L186)</f>
        <v>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hidden="1" customHeight="1" collapsed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0</v>
      </c>
      <c r="J186" s="81">
        <v>0</v>
      </c>
      <c r="K186" s="81">
        <v>0</v>
      </c>
      <c r="L186" s="33">
        <v>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0</v>
      </c>
      <c r="J187" s="40">
        <f>J188</f>
        <v>0</v>
      </c>
      <c r="K187" s="39">
        <f>K188</f>
        <v>0</v>
      </c>
      <c r="L187" s="34">
        <f>L188</f>
        <v>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hidden="1" customHeight="1" collapsed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0</v>
      </c>
      <c r="J190" s="26">
        <v>0</v>
      </c>
      <c r="K190" s="26">
        <v>0</v>
      </c>
      <c r="L190" s="26">
        <v>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362470</v>
      </c>
      <c r="J360" s="19">
        <f>SUM(J30+J176)</f>
        <v>362470</v>
      </c>
      <c r="K360" s="19">
        <f>SUM(K30+K176)</f>
        <v>355739.94</v>
      </c>
      <c r="L360" s="19">
        <f>SUM(L30+L176)</f>
        <v>355739.94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366"/>
  <sheetViews>
    <sheetView showRuler="0" topLeftCell="A23" zoomScaleNormal="100" workbookViewId="0">
      <selection activeCell="R41" sqref="R41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14.25" customHeight="1">
      <c r="A22" s="455" t="s">
        <v>246</v>
      </c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43.5" customHeight="1">
      <c r="A23" s="455" t="s">
        <v>243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310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 t="s">
        <v>242</v>
      </c>
      <c r="J25" s="120" t="s">
        <v>241</v>
      </c>
      <c r="K25" s="119" t="s">
        <v>240</v>
      </c>
      <c r="L25" s="119" t="s">
        <v>240</v>
      </c>
      <c r="M25" s="118"/>
    </row>
    <row r="26" spans="1:17">
      <c r="A26" s="456" t="s">
        <v>321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64657</v>
      </c>
      <c r="J30" s="34">
        <f>SUM(J31+J42+J61+J82+J89+J109+J131+J150+J160)</f>
        <v>64657</v>
      </c>
      <c r="K30" s="39">
        <f>SUM(K31+K42+K61+K82+K89+K109+K131+K150+K160)</f>
        <v>63491.75</v>
      </c>
      <c r="L30" s="34">
        <f>SUM(L31+L42+L61+L82+L89+L109+L131+L150+L160)</f>
        <v>63491.75</v>
      </c>
    </row>
    <row r="31" spans="1:17" ht="16.5" customHeight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45895</v>
      </c>
      <c r="J31" s="34">
        <f>SUM(J32+J38)</f>
        <v>45895</v>
      </c>
      <c r="K31" s="79">
        <f>SUM(K32+K38)</f>
        <v>44881.43</v>
      </c>
      <c r="L31" s="78">
        <f>SUM(L32+L38)</f>
        <v>44881.43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44230</v>
      </c>
      <c r="J32" s="34">
        <f>SUM(J33)</f>
        <v>44230</v>
      </c>
      <c r="K32" s="39">
        <f>SUM(K33)</f>
        <v>44230</v>
      </c>
      <c r="L32" s="34">
        <f>SUM(L33)</f>
        <v>44230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44230</v>
      </c>
      <c r="J33" s="34">
        <f t="shared" ref="J33:L34" si="0">SUM(J34)</f>
        <v>44230</v>
      </c>
      <c r="K33" s="34">
        <f t="shared" si="0"/>
        <v>44230</v>
      </c>
      <c r="L33" s="34">
        <f t="shared" si="0"/>
        <v>44230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44230</v>
      </c>
      <c r="J34" s="39">
        <f t="shared" si="0"/>
        <v>44230</v>
      </c>
      <c r="K34" s="39">
        <f t="shared" si="0"/>
        <v>44230</v>
      </c>
      <c r="L34" s="39">
        <f t="shared" si="0"/>
        <v>44230</v>
      </c>
      <c r="Q34" s="102"/>
      <c r="R34" s="102"/>
    </row>
    <row r="35" spans="1:19" ht="14.25" customHeight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44230</v>
      </c>
      <c r="J35" s="63">
        <v>44230</v>
      </c>
      <c r="K35" s="63">
        <v>44230</v>
      </c>
      <c r="L35" s="63">
        <v>44230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1665</v>
      </c>
      <c r="J38" s="34">
        <f t="shared" si="1"/>
        <v>1665</v>
      </c>
      <c r="K38" s="39">
        <f t="shared" si="1"/>
        <v>651.42999999999995</v>
      </c>
      <c r="L38" s="34">
        <f t="shared" si="1"/>
        <v>651.42999999999995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1665</v>
      </c>
      <c r="J39" s="34">
        <f t="shared" si="1"/>
        <v>1665</v>
      </c>
      <c r="K39" s="34">
        <f t="shared" si="1"/>
        <v>651.42999999999995</v>
      </c>
      <c r="L39" s="34">
        <f t="shared" si="1"/>
        <v>651.42999999999995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1665</v>
      </c>
      <c r="J40" s="34">
        <f t="shared" si="1"/>
        <v>1665</v>
      </c>
      <c r="K40" s="34">
        <f t="shared" si="1"/>
        <v>651.42999999999995</v>
      </c>
      <c r="L40" s="34">
        <f t="shared" si="1"/>
        <v>651.42999999999995</v>
      </c>
      <c r="Q40" s="102"/>
      <c r="R40" s="102"/>
    </row>
    <row r="41" spans="1:19" ht="14.25" customHeight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1665</v>
      </c>
      <c r="J41" s="63">
        <v>1665</v>
      </c>
      <c r="K41" s="63">
        <v>651.42999999999995</v>
      </c>
      <c r="L41" s="63">
        <v>651.42999999999995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16598</v>
      </c>
      <c r="J42" s="42">
        <f t="shared" si="2"/>
        <v>16598</v>
      </c>
      <c r="K42" s="44">
        <f t="shared" si="2"/>
        <v>16446.32</v>
      </c>
      <c r="L42" s="44">
        <f t="shared" si="2"/>
        <v>16446.32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16598</v>
      </c>
      <c r="J43" s="39">
        <f t="shared" si="2"/>
        <v>16598</v>
      </c>
      <c r="K43" s="34">
        <f t="shared" si="2"/>
        <v>16446.32</v>
      </c>
      <c r="L43" s="39">
        <f t="shared" si="2"/>
        <v>16446.32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16598</v>
      </c>
      <c r="J44" s="39">
        <f t="shared" si="2"/>
        <v>16598</v>
      </c>
      <c r="K44" s="78">
        <f t="shared" si="2"/>
        <v>16446.32</v>
      </c>
      <c r="L44" s="78">
        <f t="shared" si="2"/>
        <v>16446.32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16598</v>
      </c>
      <c r="J45" s="54">
        <f>SUM(J46:J60)</f>
        <v>16598</v>
      </c>
      <c r="K45" s="52">
        <f>SUM(K46:K60)</f>
        <v>16446.32</v>
      </c>
      <c r="L45" s="52">
        <f>SUM(L46:L60)</f>
        <v>16446.32</v>
      </c>
      <c r="Q45" s="102"/>
      <c r="R45" s="102"/>
    </row>
    <row r="46" spans="1:19" ht="15.75" customHeight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370</v>
      </c>
      <c r="J46" s="63">
        <v>370</v>
      </c>
      <c r="K46" s="63">
        <v>319.95999999999998</v>
      </c>
      <c r="L46" s="63">
        <v>319.95999999999998</v>
      </c>
      <c r="Q46" s="102"/>
      <c r="R46" s="102"/>
    </row>
    <row r="47" spans="1:19" ht="26.25" hidden="1" customHeight="1" collapsed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0</v>
      </c>
      <c r="J47" s="63">
        <v>0</v>
      </c>
      <c r="K47" s="63">
        <v>0</v>
      </c>
      <c r="L47" s="63">
        <v>0</v>
      </c>
      <c r="Q47" s="102"/>
      <c r="R47" s="102"/>
    </row>
    <row r="48" spans="1:19" ht="26.25" customHeight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766</v>
      </c>
      <c r="J48" s="63">
        <v>766</v>
      </c>
      <c r="K48" s="63">
        <v>766</v>
      </c>
      <c r="L48" s="63">
        <v>766</v>
      </c>
      <c r="Q48" s="102"/>
      <c r="R48" s="102"/>
    </row>
    <row r="49" spans="1:19" ht="27" customHeight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2946</v>
      </c>
      <c r="J49" s="63">
        <v>2946</v>
      </c>
      <c r="K49" s="63">
        <v>2881.66</v>
      </c>
      <c r="L49" s="63">
        <v>2881.66</v>
      </c>
      <c r="Q49" s="102"/>
      <c r="R49" s="102"/>
    </row>
    <row r="50" spans="1:19" ht="26.25" customHeight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35</v>
      </c>
      <c r="J50" s="63">
        <v>35</v>
      </c>
      <c r="K50" s="63">
        <v>35</v>
      </c>
      <c r="L50" s="63">
        <v>35</v>
      </c>
      <c r="Q50" s="102"/>
      <c r="R50" s="102"/>
    </row>
    <row r="51" spans="1:19" ht="15" hidden="1" customHeight="1" collapsed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0</v>
      </c>
      <c r="J51" s="63">
        <v>0</v>
      </c>
      <c r="K51" s="63">
        <v>0</v>
      </c>
      <c r="L51" s="63">
        <v>0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customHeight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16</v>
      </c>
      <c r="J54" s="63">
        <v>16</v>
      </c>
      <c r="K54" s="63">
        <v>0</v>
      </c>
      <c r="L54" s="63">
        <v>0</v>
      </c>
      <c r="Q54" s="102"/>
      <c r="R54" s="102"/>
    </row>
    <row r="55" spans="1:19" ht="15.75" customHeight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50</v>
      </c>
      <c r="J55" s="63">
        <v>50</v>
      </c>
      <c r="K55" s="63">
        <v>50</v>
      </c>
      <c r="L55" s="63">
        <v>50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customHeight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7461</v>
      </c>
      <c r="J57" s="63">
        <v>7461</v>
      </c>
      <c r="K57" s="63">
        <v>7439.7</v>
      </c>
      <c r="L57" s="63">
        <v>7439.7</v>
      </c>
      <c r="Q57" s="102"/>
      <c r="R57" s="102"/>
    </row>
    <row r="58" spans="1:19" ht="27.75" customHeight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1110</v>
      </c>
      <c r="J58" s="63">
        <v>1110</v>
      </c>
      <c r="K58" s="63">
        <v>1110</v>
      </c>
      <c r="L58" s="63">
        <v>1110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customHeight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3844</v>
      </c>
      <c r="J60" s="63">
        <v>3844</v>
      </c>
      <c r="K60" s="63">
        <v>3844</v>
      </c>
      <c r="L60" s="63">
        <v>3844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customHeight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2164</v>
      </c>
      <c r="J131" s="40">
        <f>SUM(J132+J137+J145)</f>
        <v>2164</v>
      </c>
      <c r="K131" s="39">
        <f>SUM(K132+K137+K145)</f>
        <v>2164</v>
      </c>
      <c r="L131" s="34">
        <f>SUM(L132+L137+L145)</f>
        <v>2164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2164</v>
      </c>
      <c r="J145" s="40">
        <f t="shared" si="15"/>
        <v>2164</v>
      </c>
      <c r="K145" s="39">
        <f t="shared" si="15"/>
        <v>2164</v>
      </c>
      <c r="L145" s="34">
        <f t="shared" si="15"/>
        <v>2164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2164</v>
      </c>
      <c r="J146" s="75">
        <f t="shared" si="15"/>
        <v>2164</v>
      </c>
      <c r="K146" s="52">
        <f t="shared" si="15"/>
        <v>2164</v>
      </c>
      <c r="L146" s="54">
        <f t="shared" si="15"/>
        <v>2164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2164</v>
      </c>
      <c r="J147" s="40">
        <f>SUM(J148:J149)</f>
        <v>2164</v>
      </c>
      <c r="K147" s="39">
        <f>SUM(K148:K149)</f>
        <v>2164</v>
      </c>
      <c r="L147" s="34">
        <f>SUM(L148:L149)</f>
        <v>2164</v>
      </c>
    </row>
    <row r="148" spans="1:12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2164</v>
      </c>
      <c r="J148" s="94">
        <v>2164</v>
      </c>
      <c r="K148" s="94">
        <v>2164</v>
      </c>
      <c r="L148" s="94">
        <v>2164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76.5" hidden="1" customHeight="1" collapsed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0</v>
      </c>
      <c r="J176" s="40">
        <f>SUM(J177+J230+J295)</f>
        <v>0</v>
      </c>
      <c r="K176" s="39">
        <f>SUM(K177+K230+K295)</f>
        <v>0</v>
      </c>
      <c r="L176" s="34">
        <f>SUM(L177+L230+L295)</f>
        <v>0</v>
      </c>
    </row>
    <row r="177" spans="1:16" ht="34.5" hidden="1" customHeight="1" collapsed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0</v>
      </c>
      <c r="J178" s="40">
        <f>SUM(J179+J182+J187+J193+J198)</f>
        <v>0</v>
      </c>
      <c r="K178" s="39">
        <f>SUM(K179+K182+K187+K193+K198)</f>
        <v>0</v>
      </c>
      <c r="L178" s="34">
        <f>SUM(L179+L182+L187+L193+L198)</f>
        <v>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0</v>
      </c>
      <c r="J182" s="43">
        <f>J183</f>
        <v>0</v>
      </c>
      <c r="K182" s="42">
        <f>K183</f>
        <v>0</v>
      </c>
      <c r="L182" s="44">
        <f>L183</f>
        <v>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0</v>
      </c>
      <c r="J183" s="40">
        <f>SUM(J184:J186)</f>
        <v>0</v>
      </c>
      <c r="K183" s="39">
        <f>SUM(K184:K186)</f>
        <v>0</v>
      </c>
      <c r="L183" s="34">
        <f>SUM(L184:L186)</f>
        <v>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hidden="1" customHeight="1" collapsed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0</v>
      </c>
      <c r="J186" s="81">
        <v>0</v>
      </c>
      <c r="K186" s="81">
        <v>0</v>
      </c>
      <c r="L186" s="33">
        <v>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0</v>
      </c>
      <c r="J187" s="40">
        <f>J188</f>
        <v>0</v>
      </c>
      <c r="K187" s="39">
        <f>K188</f>
        <v>0</v>
      </c>
      <c r="L187" s="34">
        <f>L188</f>
        <v>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hidden="1" customHeight="1" collapsed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0</v>
      </c>
      <c r="J190" s="26">
        <v>0</v>
      </c>
      <c r="K190" s="26">
        <v>0</v>
      </c>
      <c r="L190" s="26">
        <v>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64657</v>
      </c>
      <c r="J360" s="19">
        <f>SUM(J30+J176)</f>
        <v>64657</v>
      </c>
      <c r="K360" s="19">
        <f>SUM(K30+K176)</f>
        <v>63491.75</v>
      </c>
      <c r="L360" s="19">
        <f>SUM(L30+L176)</f>
        <v>63491.75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366"/>
  <sheetViews>
    <sheetView showRuler="0" topLeftCell="A21" zoomScaleNormal="100" workbookViewId="0">
      <selection activeCell="R131" sqref="R131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29.1" customHeight="1">
      <c r="A22" s="455" t="s">
        <v>247</v>
      </c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43.5" customHeight="1">
      <c r="A23" s="455" t="s">
        <v>243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310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 t="s">
        <v>242</v>
      </c>
      <c r="J25" s="120" t="s">
        <v>240</v>
      </c>
      <c r="K25" s="119" t="s">
        <v>241</v>
      </c>
      <c r="L25" s="119" t="s">
        <v>240</v>
      </c>
      <c r="M25" s="118"/>
    </row>
    <row r="26" spans="1:17">
      <c r="A26" s="456" t="s">
        <v>321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65770</v>
      </c>
      <c r="J30" s="34">
        <f>SUM(J31+J42+J61+J82+J89+J109+J131+J150+J160)</f>
        <v>65770</v>
      </c>
      <c r="K30" s="39">
        <f>SUM(K31+K42+K61+K82+K89+K109+K131+K150+K160)</f>
        <v>65361.97</v>
      </c>
      <c r="L30" s="34">
        <f>SUM(L31+L42+L61+L82+L89+L109+L131+L150+L160)</f>
        <v>65361.97</v>
      </c>
    </row>
    <row r="31" spans="1:17" ht="16.5" customHeight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52470</v>
      </c>
      <c r="J31" s="34">
        <f>SUM(J32+J38)</f>
        <v>52470</v>
      </c>
      <c r="K31" s="79">
        <f>SUM(K32+K38)</f>
        <v>52470</v>
      </c>
      <c r="L31" s="78">
        <f>SUM(L32+L38)</f>
        <v>52470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51700</v>
      </c>
      <c r="J32" s="34">
        <f>SUM(J33)</f>
        <v>51700</v>
      </c>
      <c r="K32" s="39">
        <f>SUM(K33)</f>
        <v>51700</v>
      </c>
      <c r="L32" s="34">
        <f>SUM(L33)</f>
        <v>51700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51700</v>
      </c>
      <c r="J33" s="34">
        <f t="shared" ref="J33:L34" si="0">SUM(J34)</f>
        <v>51700</v>
      </c>
      <c r="K33" s="34">
        <f t="shared" si="0"/>
        <v>51700</v>
      </c>
      <c r="L33" s="34">
        <f t="shared" si="0"/>
        <v>51700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51700</v>
      </c>
      <c r="J34" s="39">
        <f t="shared" si="0"/>
        <v>51700</v>
      </c>
      <c r="K34" s="39">
        <f t="shared" si="0"/>
        <v>51700</v>
      </c>
      <c r="L34" s="39">
        <f t="shared" si="0"/>
        <v>51700</v>
      </c>
      <c r="Q34" s="102"/>
      <c r="R34" s="102"/>
    </row>
    <row r="35" spans="1:19" ht="14.25" customHeight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51700</v>
      </c>
      <c r="J35" s="63">
        <v>51700</v>
      </c>
      <c r="K35" s="63">
        <v>51700</v>
      </c>
      <c r="L35" s="63">
        <v>51700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770</v>
      </c>
      <c r="J38" s="34">
        <f t="shared" si="1"/>
        <v>770</v>
      </c>
      <c r="K38" s="39">
        <f t="shared" si="1"/>
        <v>770</v>
      </c>
      <c r="L38" s="34">
        <f t="shared" si="1"/>
        <v>770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770</v>
      </c>
      <c r="J39" s="34">
        <f t="shared" si="1"/>
        <v>770</v>
      </c>
      <c r="K39" s="34">
        <f t="shared" si="1"/>
        <v>770</v>
      </c>
      <c r="L39" s="34">
        <f t="shared" si="1"/>
        <v>770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770</v>
      </c>
      <c r="J40" s="34">
        <f t="shared" si="1"/>
        <v>770</v>
      </c>
      <c r="K40" s="34">
        <f t="shared" si="1"/>
        <v>770</v>
      </c>
      <c r="L40" s="34">
        <f t="shared" si="1"/>
        <v>770</v>
      </c>
      <c r="Q40" s="102"/>
      <c r="R40" s="102"/>
    </row>
    <row r="41" spans="1:19" ht="14.25" customHeight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770</v>
      </c>
      <c r="J41" s="63">
        <v>770</v>
      </c>
      <c r="K41" s="63">
        <v>770</v>
      </c>
      <c r="L41" s="63">
        <v>770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11300</v>
      </c>
      <c r="J42" s="42">
        <f t="shared" si="2"/>
        <v>11300</v>
      </c>
      <c r="K42" s="44">
        <f t="shared" si="2"/>
        <v>10891.97</v>
      </c>
      <c r="L42" s="44">
        <f t="shared" si="2"/>
        <v>10891.97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11300</v>
      </c>
      <c r="J43" s="39">
        <f t="shared" si="2"/>
        <v>11300</v>
      </c>
      <c r="K43" s="34">
        <f t="shared" si="2"/>
        <v>10891.97</v>
      </c>
      <c r="L43" s="39">
        <f t="shared" si="2"/>
        <v>10891.97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11300</v>
      </c>
      <c r="J44" s="39">
        <f t="shared" si="2"/>
        <v>11300</v>
      </c>
      <c r="K44" s="78">
        <f t="shared" si="2"/>
        <v>10891.97</v>
      </c>
      <c r="L44" s="78">
        <f t="shared" si="2"/>
        <v>10891.97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11300</v>
      </c>
      <c r="J45" s="54">
        <f>SUM(J46:J60)</f>
        <v>11300</v>
      </c>
      <c r="K45" s="52">
        <f>SUM(K46:K60)</f>
        <v>10891.97</v>
      </c>
      <c r="L45" s="52">
        <f>SUM(L46:L60)</f>
        <v>10891.97</v>
      </c>
      <c r="Q45" s="102"/>
      <c r="R45" s="102"/>
    </row>
    <row r="46" spans="1:19" ht="15.75" customHeight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500</v>
      </c>
      <c r="J46" s="63">
        <v>500</v>
      </c>
      <c r="K46" s="63">
        <v>322.56</v>
      </c>
      <c r="L46" s="63">
        <v>322.56</v>
      </c>
      <c r="Q46" s="102"/>
      <c r="R46" s="102"/>
    </row>
    <row r="47" spans="1:19" ht="26.25" hidden="1" customHeight="1" collapsed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0</v>
      </c>
      <c r="J47" s="63">
        <v>0</v>
      </c>
      <c r="K47" s="63">
        <v>0</v>
      </c>
      <c r="L47" s="63">
        <v>0</v>
      </c>
      <c r="Q47" s="102"/>
      <c r="R47" s="102"/>
    </row>
    <row r="48" spans="1:19" ht="26.25" customHeight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100</v>
      </c>
      <c r="J48" s="63">
        <v>100</v>
      </c>
      <c r="K48" s="63">
        <v>100</v>
      </c>
      <c r="L48" s="63">
        <v>100</v>
      </c>
      <c r="Q48" s="102"/>
      <c r="R48" s="102"/>
    </row>
    <row r="49" spans="1:19" ht="27" hidden="1" customHeight="1" collapsed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0</v>
      </c>
      <c r="J49" s="63">
        <v>0</v>
      </c>
      <c r="K49" s="63">
        <v>0</v>
      </c>
      <c r="L49" s="63">
        <v>0</v>
      </c>
      <c r="Q49" s="102"/>
      <c r="R49" s="102"/>
    </row>
    <row r="50" spans="1:19" ht="26.25" hidden="1" customHeight="1" collapsed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0</v>
      </c>
      <c r="J50" s="63">
        <v>0</v>
      </c>
      <c r="K50" s="63">
        <v>0</v>
      </c>
      <c r="L50" s="63">
        <v>0</v>
      </c>
      <c r="Q50" s="102"/>
      <c r="R50" s="102"/>
    </row>
    <row r="51" spans="1:19" ht="15" customHeight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100</v>
      </c>
      <c r="J51" s="63">
        <v>100</v>
      </c>
      <c r="K51" s="63">
        <v>86</v>
      </c>
      <c r="L51" s="63">
        <v>86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customHeight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200</v>
      </c>
      <c r="J54" s="63">
        <v>200</v>
      </c>
      <c r="K54" s="63">
        <v>200</v>
      </c>
      <c r="L54" s="63">
        <v>200</v>
      </c>
      <c r="Q54" s="102"/>
      <c r="R54" s="102"/>
    </row>
    <row r="55" spans="1:19" ht="15.75" customHeight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100</v>
      </c>
      <c r="J55" s="63">
        <v>100</v>
      </c>
      <c r="K55" s="63">
        <v>100</v>
      </c>
      <c r="L55" s="63">
        <v>100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customHeight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9000</v>
      </c>
      <c r="J57" s="63">
        <v>9000</v>
      </c>
      <c r="K57" s="63">
        <v>8783.41</v>
      </c>
      <c r="L57" s="63">
        <v>8783.41</v>
      </c>
      <c r="Q57" s="102"/>
      <c r="R57" s="102"/>
    </row>
    <row r="58" spans="1:19" ht="27.75" customHeight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100</v>
      </c>
      <c r="J58" s="63">
        <v>100</v>
      </c>
      <c r="K58" s="63">
        <v>100</v>
      </c>
      <c r="L58" s="63">
        <v>100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customHeight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1200</v>
      </c>
      <c r="J60" s="63">
        <v>1200</v>
      </c>
      <c r="K60" s="63">
        <v>1200</v>
      </c>
      <c r="L60" s="63">
        <v>1200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customHeight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2000</v>
      </c>
      <c r="J131" s="40">
        <f>SUM(J132+J137+J145)</f>
        <v>2000</v>
      </c>
      <c r="K131" s="39">
        <f>SUM(K132+K137+K145)</f>
        <v>2000</v>
      </c>
      <c r="L131" s="34">
        <f>SUM(L132+L137+L145)</f>
        <v>2000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2000</v>
      </c>
      <c r="J145" s="40">
        <f t="shared" si="15"/>
        <v>2000</v>
      </c>
      <c r="K145" s="39">
        <f t="shared" si="15"/>
        <v>2000</v>
      </c>
      <c r="L145" s="34">
        <f t="shared" si="15"/>
        <v>2000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2000</v>
      </c>
      <c r="J146" s="75">
        <f t="shared" si="15"/>
        <v>2000</v>
      </c>
      <c r="K146" s="52">
        <f t="shared" si="15"/>
        <v>2000</v>
      </c>
      <c r="L146" s="54">
        <f t="shared" si="15"/>
        <v>2000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2000</v>
      </c>
      <c r="J147" s="40">
        <f>SUM(J148:J149)</f>
        <v>2000</v>
      </c>
      <c r="K147" s="39">
        <f>SUM(K148:K149)</f>
        <v>2000</v>
      </c>
      <c r="L147" s="34">
        <f>SUM(L148:L149)</f>
        <v>2000</v>
      </c>
    </row>
    <row r="148" spans="1:12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2000</v>
      </c>
      <c r="J148" s="94">
        <v>2000</v>
      </c>
      <c r="K148" s="94">
        <v>2000</v>
      </c>
      <c r="L148" s="94">
        <v>2000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76.5" hidden="1" customHeight="1" collapsed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0</v>
      </c>
      <c r="J176" s="40">
        <f>SUM(J177+J230+J295)</f>
        <v>0</v>
      </c>
      <c r="K176" s="39">
        <f>SUM(K177+K230+K295)</f>
        <v>0</v>
      </c>
      <c r="L176" s="34">
        <f>SUM(L177+L230+L295)</f>
        <v>0</v>
      </c>
    </row>
    <row r="177" spans="1:16" ht="34.5" hidden="1" customHeight="1" collapsed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0</v>
      </c>
      <c r="J178" s="40">
        <f>SUM(J179+J182+J187+J193+J198)</f>
        <v>0</v>
      </c>
      <c r="K178" s="39">
        <f>SUM(K179+K182+K187+K193+K198)</f>
        <v>0</v>
      </c>
      <c r="L178" s="34">
        <f>SUM(L179+L182+L187+L193+L198)</f>
        <v>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0</v>
      </c>
      <c r="J182" s="43">
        <f>J183</f>
        <v>0</v>
      </c>
      <c r="K182" s="42">
        <f>K183</f>
        <v>0</v>
      </c>
      <c r="L182" s="44">
        <f>L183</f>
        <v>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0</v>
      </c>
      <c r="J183" s="40">
        <f>SUM(J184:J186)</f>
        <v>0</v>
      </c>
      <c r="K183" s="39">
        <f>SUM(K184:K186)</f>
        <v>0</v>
      </c>
      <c r="L183" s="34">
        <f>SUM(L184:L186)</f>
        <v>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hidden="1" customHeight="1" collapsed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0</v>
      </c>
      <c r="J186" s="81">
        <v>0</v>
      </c>
      <c r="K186" s="81">
        <v>0</v>
      </c>
      <c r="L186" s="33">
        <v>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0</v>
      </c>
      <c r="J187" s="40">
        <f>J188</f>
        <v>0</v>
      </c>
      <c r="K187" s="39">
        <f>K188</f>
        <v>0</v>
      </c>
      <c r="L187" s="34">
        <f>L188</f>
        <v>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hidden="1" customHeight="1" collapsed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0</v>
      </c>
      <c r="J190" s="26">
        <v>0</v>
      </c>
      <c r="K190" s="26">
        <v>0</v>
      </c>
      <c r="L190" s="26">
        <v>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65770</v>
      </c>
      <c r="J360" s="19">
        <f>SUM(J30+J176)</f>
        <v>65770</v>
      </c>
      <c r="K360" s="19">
        <f>SUM(K30+K176)</f>
        <v>65361.97</v>
      </c>
      <c r="L360" s="19">
        <f>SUM(L30+L176)</f>
        <v>65361.97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366"/>
  <sheetViews>
    <sheetView showRuler="0" zoomScale="110" zoomScaleNormal="110" workbookViewId="0">
      <selection activeCell="R51" sqref="R51"/>
    </sheetView>
  </sheetViews>
  <sheetFormatPr defaultColWidth="9.140625" defaultRowHeight="1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19" width="9.140625" style="2"/>
    <col min="20" max="16384" width="9.140625" style="1"/>
  </cols>
  <sheetData>
    <row r="1" spans="1:36" ht="15" customHeight="1">
      <c r="G1" s="148"/>
      <c r="H1" s="145"/>
      <c r="I1" s="147"/>
      <c r="J1" s="131" t="s">
        <v>237</v>
      </c>
      <c r="K1" s="131"/>
      <c r="L1" s="131"/>
      <c r="M1" s="137"/>
      <c r="N1" s="131"/>
      <c r="O1" s="131"/>
      <c r="P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 customHeight="1">
      <c r="H2" s="145"/>
      <c r="I2" s="1"/>
      <c r="J2" s="131" t="s">
        <v>236</v>
      </c>
      <c r="K2" s="131"/>
      <c r="L2" s="131"/>
      <c r="M2" s="137"/>
      <c r="N2" s="131"/>
      <c r="O2" s="131"/>
      <c r="P2" s="13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H3" s="132"/>
      <c r="I3" s="145"/>
      <c r="J3" s="131" t="s">
        <v>235</v>
      </c>
      <c r="K3" s="131"/>
      <c r="L3" s="131"/>
      <c r="M3" s="137"/>
      <c r="N3" s="131"/>
      <c r="O3" s="131"/>
      <c r="P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4.25" customHeight="1">
      <c r="G4" s="146" t="s">
        <v>234</v>
      </c>
      <c r="H4" s="145"/>
      <c r="I4" s="1"/>
      <c r="J4" s="131" t="s">
        <v>233</v>
      </c>
      <c r="K4" s="131"/>
      <c r="L4" s="131"/>
      <c r="M4" s="137"/>
      <c r="N4" s="144"/>
      <c r="O4" s="144"/>
      <c r="P4" s="1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" customHeight="1">
      <c r="H5" s="143"/>
      <c r="I5" s="1"/>
      <c r="J5" s="131" t="s">
        <v>232</v>
      </c>
      <c r="K5" s="131"/>
      <c r="L5" s="131"/>
      <c r="M5" s="137"/>
      <c r="N5" s="131"/>
      <c r="O5" s="131"/>
      <c r="P5" s="131"/>
      <c r="Q5" s="1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5.5" customHeight="1">
      <c r="G6" s="142" t="s">
        <v>231</v>
      </c>
      <c r="H6" s="131"/>
      <c r="I6" s="131"/>
      <c r="J6" s="141"/>
      <c r="K6" s="141"/>
      <c r="L6" s="140"/>
      <c r="M6" s="1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>
      <c r="A7" s="464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4.25" customHeight="1">
      <c r="A8" s="139"/>
      <c r="B8" s="138"/>
      <c r="C8" s="138"/>
      <c r="D8" s="138"/>
      <c r="E8" s="138"/>
      <c r="F8" s="138"/>
      <c r="G8" s="466" t="s">
        <v>229</v>
      </c>
      <c r="H8" s="466"/>
      <c r="I8" s="466"/>
      <c r="J8" s="466"/>
      <c r="K8" s="466"/>
      <c r="L8" s="138"/>
      <c r="M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467" t="s">
        <v>228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G10" s="461" t="s">
        <v>227</v>
      </c>
      <c r="H10" s="461"/>
      <c r="I10" s="461"/>
      <c r="J10" s="461"/>
      <c r="K10" s="461"/>
      <c r="M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" customHeight="1">
      <c r="G11" s="468" t="s">
        <v>226</v>
      </c>
      <c r="H11" s="468"/>
      <c r="I11" s="468"/>
      <c r="J11" s="468"/>
      <c r="K11" s="46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B13" s="467" t="s">
        <v>225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 customHeight="1">
      <c r="G15" s="461" t="s">
        <v>224</v>
      </c>
      <c r="H15" s="461"/>
      <c r="I15" s="461"/>
      <c r="J15" s="461"/>
      <c r="K15" s="461"/>
    </row>
    <row r="16" spans="1:36" ht="11.25" customHeight="1">
      <c r="G16" s="462" t="s">
        <v>223</v>
      </c>
      <c r="H16" s="462"/>
      <c r="I16" s="462"/>
      <c r="J16" s="462"/>
      <c r="K16" s="462"/>
    </row>
    <row r="17" spans="1:17" ht="15" customHeight="1">
      <c r="B17" s="1"/>
      <c r="C17" s="1"/>
      <c r="D17" s="1"/>
      <c r="E17" s="463" t="s">
        <v>222</v>
      </c>
      <c r="F17" s="463"/>
      <c r="G17" s="463"/>
      <c r="H17" s="463"/>
      <c r="I17" s="463"/>
      <c r="J17" s="463"/>
      <c r="K17" s="463"/>
      <c r="L17" s="1"/>
    </row>
    <row r="18" spans="1:17" ht="12" customHeight="1">
      <c r="A18" s="454" t="s">
        <v>221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118"/>
    </row>
    <row r="19" spans="1:17" ht="12" customHeight="1">
      <c r="F19" s="2"/>
      <c r="J19" s="136"/>
      <c r="K19" s="135"/>
      <c r="L19" s="134" t="s">
        <v>220</v>
      </c>
      <c r="M19" s="118"/>
    </row>
    <row r="20" spans="1:17" ht="11.25" customHeight="1">
      <c r="F20" s="2"/>
      <c r="J20" s="133" t="s">
        <v>219</v>
      </c>
      <c r="K20" s="132"/>
      <c r="L20" s="122"/>
      <c r="M20" s="118"/>
    </row>
    <row r="21" spans="1:17" ht="12" customHeight="1">
      <c r="E21" s="131"/>
      <c r="F21" s="130"/>
      <c r="I21" s="129"/>
      <c r="J21" s="129"/>
      <c r="K21" s="128" t="s">
        <v>218</v>
      </c>
      <c r="L21" s="122"/>
      <c r="M21" s="118"/>
    </row>
    <row r="22" spans="1:17" ht="14.25" customHeight="1">
      <c r="A22" s="455"/>
      <c r="B22" s="455"/>
      <c r="C22" s="455"/>
      <c r="D22" s="455"/>
      <c r="E22" s="455"/>
      <c r="F22" s="455"/>
      <c r="G22" s="455"/>
      <c r="H22" s="455"/>
      <c r="I22" s="455"/>
      <c r="K22" s="128" t="s">
        <v>217</v>
      </c>
      <c r="L22" s="127" t="s">
        <v>216</v>
      </c>
      <c r="M22" s="118"/>
    </row>
    <row r="23" spans="1:17" ht="14.25" customHeight="1">
      <c r="A23" s="455" t="s">
        <v>215</v>
      </c>
      <c r="B23" s="455"/>
      <c r="C23" s="455"/>
      <c r="D23" s="455"/>
      <c r="E23" s="455"/>
      <c r="F23" s="455"/>
      <c r="G23" s="455"/>
      <c r="H23" s="455"/>
      <c r="I23" s="455"/>
      <c r="J23" s="126" t="s">
        <v>214</v>
      </c>
      <c r="K23" s="125" t="s">
        <v>200</v>
      </c>
      <c r="L23" s="122"/>
      <c r="M23" s="118"/>
    </row>
    <row r="24" spans="1:17" ht="12.75" customHeight="1">
      <c r="F24" s="2"/>
      <c r="G24" s="124" t="s">
        <v>213</v>
      </c>
      <c r="H24" s="25" t="s">
        <v>212</v>
      </c>
      <c r="I24" s="24"/>
      <c r="J24" s="123"/>
      <c r="K24" s="122"/>
      <c r="L24" s="122"/>
      <c r="M24" s="118"/>
    </row>
    <row r="25" spans="1:17" ht="13.5" customHeight="1">
      <c r="F25" s="2"/>
      <c r="G25" s="460" t="s">
        <v>211</v>
      </c>
      <c r="H25" s="460"/>
      <c r="I25" s="121"/>
      <c r="J25" s="120"/>
      <c r="K25" s="119"/>
      <c r="L25" s="119"/>
      <c r="M25" s="118"/>
    </row>
    <row r="26" spans="1:17">
      <c r="A26" s="456" t="s">
        <v>210</v>
      </c>
      <c r="B26" s="456"/>
      <c r="C26" s="456"/>
      <c r="D26" s="456"/>
      <c r="E26" s="456"/>
      <c r="F26" s="456"/>
      <c r="G26" s="456"/>
      <c r="H26" s="456"/>
      <c r="I26" s="456"/>
      <c r="J26" s="9"/>
      <c r="K26" s="117"/>
      <c r="L26" s="116" t="s">
        <v>209</v>
      </c>
      <c r="M26" s="115"/>
    </row>
    <row r="27" spans="1:17" ht="24" customHeight="1">
      <c r="A27" s="440" t="s">
        <v>208</v>
      </c>
      <c r="B27" s="441"/>
      <c r="C27" s="441"/>
      <c r="D27" s="441"/>
      <c r="E27" s="441"/>
      <c r="F27" s="441"/>
      <c r="G27" s="444" t="s">
        <v>207</v>
      </c>
      <c r="H27" s="446" t="s">
        <v>206</v>
      </c>
      <c r="I27" s="448" t="s">
        <v>205</v>
      </c>
      <c r="J27" s="449"/>
      <c r="K27" s="450" t="s">
        <v>204</v>
      </c>
      <c r="L27" s="452" t="s">
        <v>203</v>
      </c>
      <c r="M27" s="115"/>
    </row>
    <row r="28" spans="1:17" ht="46.5" customHeight="1">
      <c r="A28" s="442"/>
      <c r="B28" s="443"/>
      <c r="C28" s="443"/>
      <c r="D28" s="443"/>
      <c r="E28" s="443"/>
      <c r="F28" s="443"/>
      <c r="G28" s="445"/>
      <c r="H28" s="447"/>
      <c r="I28" s="114" t="s">
        <v>202</v>
      </c>
      <c r="J28" s="113" t="s">
        <v>201</v>
      </c>
      <c r="K28" s="451"/>
      <c r="L28" s="453"/>
    </row>
    <row r="29" spans="1:17" ht="11.25" customHeight="1">
      <c r="A29" s="457" t="s">
        <v>200</v>
      </c>
      <c r="B29" s="458"/>
      <c r="C29" s="458"/>
      <c r="D29" s="458"/>
      <c r="E29" s="458"/>
      <c r="F29" s="459"/>
      <c r="G29" s="112">
        <v>2</v>
      </c>
      <c r="H29" s="111">
        <v>3</v>
      </c>
      <c r="I29" s="110" t="s">
        <v>199</v>
      </c>
      <c r="J29" s="109" t="s">
        <v>198</v>
      </c>
      <c r="K29" s="108">
        <v>6</v>
      </c>
      <c r="L29" s="108">
        <v>7</v>
      </c>
    </row>
    <row r="30" spans="1:17" s="18" customFormat="1" ht="14.25" customHeight="1">
      <c r="A30" s="68">
        <v>2</v>
      </c>
      <c r="B30" s="68"/>
      <c r="C30" s="67"/>
      <c r="D30" s="65"/>
      <c r="E30" s="68"/>
      <c r="F30" s="66"/>
      <c r="G30" s="65" t="s">
        <v>197</v>
      </c>
      <c r="H30" s="17">
        <v>1</v>
      </c>
      <c r="I30" s="34">
        <f>SUM(I31+I42+I61+I82+I89+I109+I131+I150+I160)</f>
        <v>797248</v>
      </c>
      <c r="J30" s="34">
        <f>SUM(J31+J42+J61+J82+J89+J109+J131+J150+J160)</f>
        <v>797248</v>
      </c>
      <c r="K30" s="39">
        <f>SUM(K31+K42+K61+K82+K89+K109+K131+K150+K160)</f>
        <v>797248.77</v>
      </c>
      <c r="L30" s="34">
        <f>SUM(L31+L42+L61+L82+L89+L109+L131+L150+L160)</f>
        <v>797248.77</v>
      </c>
    </row>
    <row r="31" spans="1:17" ht="16.5" customHeight="1">
      <c r="A31" s="68">
        <v>2</v>
      </c>
      <c r="B31" s="89">
        <v>1</v>
      </c>
      <c r="C31" s="46"/>
      <c r="D31" s="72"/>
      <c r="E31" s="47"/>
      <c r="F31" s="45"/>
      <c r="G31" s="96" t="s">
        <v>196</v>
      </c>
      <c r="H31" s="17">
        <v>2</v>
      </c>
      <c r="I31" s="34">
        <f>SUM(I32+I38)</f>
        <v>773237</v>
      </c>
      <c r="J31" s="34">
        <f>SUM(J32+J38)</f>
        <v>773237</v>
      </c>
      <c r="K31" s="79">
        <f>SUM(K32+K38)</f>
        <v>773237</v>
      </c>
      <c r="L31" s="78">
        <f>SUM(L32+L38)</f>
        <v>773237</v>
      </c>
    </row>
    <row r="32" spans="1:17" ht="14.25" hidden="1" customHeight="1" collapsed="1">
      <c r="A32" s="30">
        <v>2</v>
      </c>
      <c r="B32" s="30">
        <v>1</v>
      </c>
      <c r="C32" s="29">
        <v>1</v>
      </c>
      <c r="D32" s="27"/>
      <c r="E32" s="30"/>
      <c r="F32" s="28"/>
      <c r="G32" s="27" t="s">
        <v>195</v>
      </c>
      <c r="H32" s="17">
        <v>3</v>
      </c>
      <c r="I32" s="34">
        <f>SUM(I33)</f>
        <v>762173</v>
      </c>
      <c r="J32" s="34">
        <f>SUM(J33)</f>
        <v>762173</v>
      </c>
      <c r="K32" s="39">
        <f>SUM(K33)</f>
        <v>762173</v>
      </c>
      <c r="L32" s="34">
        <f>SUM(L33)</f>
        <v>762173</v>
      </c>
      <c r="Q32" s="102"/>
    </row>
    <row r="33" spans="1:19" ht="13.5" hidden="1" customHeight="1" collapsed="1">
      <c r="A33" s="31">
        <v>2</v>
      </c>
      <c r="B33" s="30">
        <v>1</v>
      </c>
      <c r="C33" s="29">
        <v>1</v>
      </c>
      <c r="D33" s="27">
        <v>1</v>
      </c>
      <c r="E33" s="30"/>
      <c r="F33" s="28"/>
      <c r="G33" s="27" t="s">
        <v>195</v>
      </c>
      <c r="H33" s="17">
        <v>4</v>
      </c>
      <c r="I33" s="34">
        <f>SUM(I34+I36)</f>
        <v>762173</v>
      </c>
      <c r="J33" s="34">
        <f t="shared" ref="J33:L34" si="0">SUM(J34)</f>
        <v>762173</v>
      </c>
      <c r="K33" s="34">
        <f t="shared" si="0"/>
        <v>762173</v>
      </c>
      <c r="L33" s="34">
        <f t="shared" si="0"/>
        <v>762173</v>
      </c>
      <c r="Q33" s="102"/>
      <c r="R33" s="102"/>
    </row>
    <row r="34" spans="1:19" ht="14.25" hidden="1" customHeight="1" collapsed="1">
      <c r="A34" s="31">
        <v>2</v>
      </c>
      <c r="B34" s="30">
        <v>1</v>
      </c>
      <c r="C34" s="29">
        <v>1</v>
      </c>
      <c r="D34" s="27">
        <v>1</v>
      </c>
      <c r="E34" s="30">
        <v>1</v>
      </c>
      <c r="F34" s="28"/>
      <c r="G34" s="27" t="s">
        <v>194</v>
      </c>
      <c r="H34" s="17">
        <v>5</v>
      </c>
      <c r="I34" s="39">
        <f>SUM(I35)</f>
        <v>762173</v>
      </c>
      <c r="J34" s="39">
        <f t="shared" si="0"/>
        <v>762173</v>
      </c>
      <c r="K34" s="39">
        <f t="shared" si="0"/>
        <v>762173</v>
      </c>
      <c r="L34" s="39">
        <f t="shared" si="0"/>
        <v>762173</v>
      </c>
      <c r="Q34" s="102"/>
      <c r="R34" s="102"/>
    </row>
    <row r="35" spans="1:19" ht="14.25" customHeight="1">
      <c r="A35" s="31">
        <v>2</v>
      </c>
      <c r="B35" s="30">
        <v>1</v>
      </c>
      <c r="C35" s="29">
        <v>1</v>
      </c>
      <c r="D35" s="27">
        <v>1</v>
      </c>
      <c r="E35" s="30">
        <v>1</v>
      </c>
      <c r="F35" s="28">
        <v>1</v>
      </c>
      <c r="G35" s="27" t="s">
        <v>194</v>
      </c>
      <c r="H35" s="17">
        <v>6</v>
      </c>
      <c r="I35" s="81">
        <v>762173</v>
      </c>
      <c r="J35" s="63">
        <v>762173</v>
      </c>
      <c r="K35" s="63">
        <v>762173</v>
      </c>
      <c r="L35" s="63">
        <v>762173</v>
      </c>
      <c r="Q35" s="102"/>
      <c r="R35" s="102"/>
    </row>
    <row r="36" spans="1:19" ht="12.75" hidden="1" customHeight="1" collapsed="1">
      <c r="A36" s="31">
        <v>2</v>
      </c>
      <c r="B36" s="30">
        <v>1</v>
      </c>
      <c r="C36" s="29">
        <v>1</v>
      </c>
      <c r="D36" s="27">
        <v>1</v>
      </c>
      <c r="E36" s="30">
        <v>2</v>
      </c>
      <c r="F36" s="28"/>
      <c r="G36" s="27" t="s">
        <v>193</v>
      </c>
      <c r="H36" s="1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02"/>
      <c r="R36" s="102"/>
    </row>
    <row r="37" spans="1:19" ht="12.75" hidden="1" customHeight="1" collapsed="1">
      <c r="A37" s="31">
        <v>2</v>
      </c>
      <c r="B37" s="30">
        <v>1</v>
      </c>
      <c r="C37" s="29">
        <v>1</v>
      </c>
      <c r="D37" s="27">
        <v>1</v>
      </c>
      <c r="E37" s="30">
        <v>2</v>
      </c>
      <c r="F37" s="28">
        <v>1</v>
      </c>
      <c r="G37" s="27" t="s">
        <v>193</v>
      </c>
      <c r="H37" s="17">
        <v>8</v>
      </c>
      <c r="I37" s="63">
        <v>0</v>
      </c>
      <c r="J37" s="26">
        <v>0</v>
      </c>
      <c r="K37" s="63">
        <v>0</v>
      </c>
      <c r="L37" s="26">
        <v>0</v>
      </c>
      <c r="Q37" s="102"/>
      <c r="R37" s="102"/>
    </row>
    <row r="38" spans="1:19" ht="13.5" hidden="1" customHeight="1" collapsed="1">
      <c r="A38" s="31">
        <v>2</v>
      </c>
      <c r="B38" s="30">
        <v>1</v>
      </c>
      <c r="C38" s="29">
        <v>2</v>
      </c>
      <c r="D38" s="27"/>
      <c r="E38" s="30"/>
      <c r="F38" s="28"/>
      <c r="G38" s="27" t="s">
        <v>192</v>
      </c>
      <c r="H38" s="17">
        <v>9</v>
      </c>
      <c r="I38" s="39">
        <f t="shared" ref="I38:L40" si="1">I39</f>
        <v>11064</v>
      </c>
      <c r="J38" s="34">
        <f t="shared" si="1"/>
        <v>11064</v>
      </c>
      <c r="K38" s="39">
        <f t="shared" si="1"/>
        <v>11064</v>
      </c>
      <c r="L38" s="34">
        <f t="shared" si="1"/>
        <v>11064</v>
      </c>
      <c r="Q38" s="102"/>
      <c r="R38" s="102"/>
    </row>
    <row r="39" spans="1:19" ht="15.75" hidden="1" customHeight="1" collapsed="1">
      <c r="A39" s="31">
        <v>2</v>
      </c>
      <c r="B39" s="30">
        <v>1</v>
      </c>
      <c r="C39" s="29">
        <v>2</v>
      </c>
      <c r="D39" s="27">
        <v>1</v>
      </c>
      <c r="E39" s="30"/>
      <c r="F39" s="28"/>
      <c r="G39" s="27" t="s">
        <v>192</v>
      </c>
      <c r="H39" s="17">
        <v>10</v>
      </c>
      <c r="I39" s="39">
        <f t="shared" si="1"/>
        <v>11064</v>
      </c>
      <c r="J39" s="34">
        <f t="shared" si="1"/>
        <v>11064</v>
      </c>
      <c r="K39" s="34">
        <f t="shared" si="1"/>
        <v>11064</v>
      </c>
      <c r="L39" s="34">
        <f t="shared" si="1"/>
        <v>11064</v>
      </c>
      <c r="Q39" s="102"/>
    </row>
    <row r="40" spans="1:19" ht="13.5" hidden="1" customHeight="1" collapsed="1">
      <c r="A40" s="31">
        <v>2</v>
      </c>
      <c r="B40" s="30">
        <v>1</v>
      </c>
      <c r="C40" s="29">
        <v>2</v>
      </c>
      <c r="D40" s="27">
        <v>1</v>
      </c>
      <c r="E40" s="30">
        <v>1</v>
      </c>
      <c r="F40" s="28"/>
      <c r="G40" s="27" t="s">
        <v>192</v>
      </c>
      <c r="H40" s="17">
        <v>11</v>
      </c>
      <c r="I40" s="34">
        <f t="shared" si="1"/>
        <v>11064</v>
      </c>
      <c r="J40" s="34">
        <f t="shared" si="1"/>
        <v>11064</v>
      </c>
      <c r="K40" s="34">
        <f t="shared" si="1"/>
        <v>11064</v>
      </c>
      <c r="L40" s="34">
        <f t="shared" si="1"/>
        <v>11064</v>
      </c>
      <c r="Q40" s="102"/>
      <c r="R40" s="102"/>
    </row>
    <row r="41" spans="1:19" ht="14.25" customHeight="1">
      <c r="A41" s="31">
        <v>2</v>
      </c>
      <c r="B41" s="30">
        <v>1</v>
      </c>
      <c r="C41" s="29">
        <v>2</v>
      </c>
      <c r="D41" s="27">
        <v>1</v>
      </c>
      <c r="E41" s="30">
        <v>1</v>
      </c>
      <c r="F41" s="28">
        <v>1</v>
      </c>
      <c r="G41" s="27" t="s">
        <v>192</v>
      </c>
      <c r="H41" s="17">
        <v>12</v>
      </c>
      <c r="I41" s="26">
        <v>11064</v>
      </c>
      <c r="J41" s="63">
        <v>11064</v>
      </c>
      <c r="K41" s="63">
        <v>11064</v>
      </c>
      <c r="L41" s="63">
        <v>11064</v>
      </c>
      <c r="Q41" s="102"/>
      <c r="R41" s="102"/>
    </row>
    <row r="42" spans="1:19" ht="26.25" customHeight="1">
      <c r="A42" s="69">
        <v>2</v>
      </c>
      <c r="B42" s="90">
        <v>2</v>
      </c>
      <c r="C42" s="46"/>
      <c r="D42" s="72"/>
      <c r="E42" s="47"/>
      <c r="F42" s="45"/>
      <c r="G42" s="96" t="s">
        <v>191</v>
      </c>
      <c r="H42" s="17">
        <v>13</v>
      </c>
      <c r="I42" s="44">
        <f t="shared" ref="I42:L44" si="2">I43</f>
        <v>22232</v>
      </c>
      <c r="J42" s="42">
        <f t="shared" si="2"/>
        <v>22232</v>
      </c>
      <c r="K42" s="44">
        <f t="shared" si="2"/>
        <v>22232.77</v>
      </c>
      <c r="L42" s="44">
        <f t="shared" si="2"/>
        <v>22232.77</v>
      </c>
    </row>
    <row r="43" spans="1:19" ht="27" hidden="1" customHeight="1" collapsed="1">
      <c r="A43" s="31">
        <v>2</v>
      </c>
      <c r="B43" s="30">
        <v>2</v>
      </c>
      <c r="C43" s="29">
        <v>1</v>
      </c>
      <c r="D43" s="27"/>
      <c r="E43" s="30"/>
      <c r="F43" s="28"/>
      <c r="G43" s="72" t="s">
        <v>191</v>
      </c>
      <c r="H43" s="17">
        <v>14</v>
      </c>
      <c r="I43" s="34">
        <f t="shared" si="2"/>
        <v>22232</v>
      </c>
      <c r="J43" s="39">
        <f t="shared" si="2"/>
        <v>22232</v>
      </c>
      <c r="K43" s="34">
        <f t="shared" si="2"/>
        <v>22232.77</v>
      </c>
      <c r="L43" s="39">
        <f t="shared" si="2"/>
        <v>22232.77</v>
      </c>
      <c r="Q43" s="102"/>
      <c r="S43" s="102"/>
    </row>
    <row r="44" spans="1:19" ht="15.75" hidden="1" customHeight="1" collapsed="1">
      <c r="A44" s="31">
        <v>2</v>
      </c>
      <c r="B44" s="30">
        <v>2</v>
      </c>
      <c r="C44" s="29">
        <v>1</v>
      </c>
      <c r="D44" s="27">
        <v>1</v>
      </c>
      <c r="E44" s="30"/>
      <c r="F44" s="28"/>
      <c r="G44" s="72" t="s">
        <v>191</v>
      </c>
      <c r="H44" s="17">
        <v>15</v>
      </c>
      <c r="I44" s="34">
        <f t="shared" si="2"/>
        <v>22232</v>
      </c>
      <c r="J44" s="39">
        <f t="shared" si="2"/>
        <v>22232</v>
      </c>
      <c r="K44" s="78">
        <f t="shared" si="2"/>
        <v>22232.77</v>
      </c>
      <c r="L44" s="78">
        <f t="shared" si="2"/>
        <v>22232.77</v>
      </c>
      <c r="Q44" s="102"/>
      <c r="R44" s="102"/>
    </row>
    <row r="45" spans="1:19" ht="24.75" hidden="1" customHeight="1" collapsed="1">
      <c r="A45" s="38">
        <v>2</v>
      </c>
      <c r="B45" s="37">
        <v>2</v>
      </c>
      <c r="C45" s="36">
        <v>1</v>
      </c>
      <c r="D45" s="41">
        <v>1</v>
      </c>
      <c r="E45" s="37">
        <v>1</v>
      </c>
      <c r="F45" s="35"/>
      <c r="G45" s="72" t="s">
        <v>191</v>
      </c>
      <c r="H45" s="17">
        <v>16</v>
      </c>
      <c r="I45" s="54">
        <f>SUM(I46:I60)</f>
        <v>22232</v>
      </c>
      <c r="J45" s="54">
        <f>SUM(J46:J60)</f>
        <v>22232</v>
      </c>
      <c r="K45" s="52">
        <f>SUM(K46:K60)</f>
        <v>22232.77</v>
      </c>
      <c r="L45" s="52">
        <f>SUM(L46:L60)</f>
        <v>22232.77</v>
      </c>
      <c r="Q45" s="102"/>
      <c r="R45" s="102"/>
    </row>
    <row r="46" spans="1:19" ht="15.75" hidden="1" customHeight="1" collapsed="1">
      <c r="A46" s="31">
        <v>2</v>
      </c>
      <c r="B46" s="30">
        <v>2</v>
      </c>
      <c r="C46" s="29">
        <v>1</v>
      </c>
      <c r="D46" s="27">
        <v>1</v>
      </c>
      <c r="E46" s="30">
        <v>1</v>
      </c>
      <c r="F46" s="107">
        <v>1</v>
      </c>
      <c r="G46" s="27" t="s">
        <v>190</v>
      </c>
      <c r="H46" s="17">
        <v>17</v>
      </c>
      <c r="I46" s="63">
        <v>0</v>
      </c>
      <c r="J46" s="63">
        <v>0</v>
      </c>
      <c r="K46" s="63">
        <v>0</v>
      </c>
      <c r="L46" s="63">
        <v>0</v>
      </c>
      <c r="Q46" s="102"/>
      <c r="R46" s="102"/>
    </row>
    <row r="47" spans="1:19" ht="26.25" hidden="1" customHeight="1" collapsed="1">
      <c r="A47" s="31">
        <v>2</v>
      </c>
      <c r="B47" s="30">
        <v>2</v>
      </c>
      <c r="C47" s="29">
        <v>1</v>
      </c>
      <c r="D47" s="27">
        <v>1</v>
      </c>
      <c r="E47" s="30">
        <v>1</v>
      </c>
      <c r="F47" s="28">
        <v>2</v>
      </c>
      <c r="G47" s="27" t="s">
        <v>189</v>
      </c>
      <c r="H47" s="17">
        <v>18</v>
      </c>
      <c r="I47" s="63">
        <v>0</v>
      </c>
      <c r="J47" s="63">
        <v>0</v>
      </c>
      <c r="K47" s="63">
        <v>0</v>
      </c>
      <c r="L47" s="63">
        <v>0</v>
      </c>
      <c r="Q47" s="102"/>
      <c r="R47" s="102"/>
    </row>
    <row r="48" spans="1:19" ht="26.25" hidden="1" customHeight="1" collapsed="1">
      <c r="A48" s="31">
        <v>2</v>
      </c>
      <c r="B48" s="30">
        <v>2</v>
      </c>
      <c r="C48" s="29">
        <v>1</v>
      </c>
      <c r="D48" s="27">
        <v>1</v>
      </c>
      <c r="E48" s="30">
        <v>1</v>
      </c>
      <c r="F48" s="28">
        <v>5</v>
      </c>
      <c r="G48" s="27" t="s">
        <v>188</v>
      </c>
      <c r="H48" s="17">
        <v>19</v>
      </c>
      <c r="I48" s="63">
        <v>0</v>
      </c>
      <c r="J48" s="63">
        <v>0</v>
      </c>
      <c r="K48" s="63">
        <v>0</v>
      </c>
      <c r="L48" s="63">
        <v>0</v>
      </c>
      <c r="Q48" s="102"/>
      <c r="R48" s="102"/>
    </row>
    <row r="49" spans="1:19" ht="27" hidden="1" customHeight="1" collapsed="1">
      <c r="A49" s="31">
        <v>2</v>
      </c>
      <c r="B49" s="30">
        <v>2</v>
      </c>
      <c r="C49" s="29">
        <v>1</v>
      </c>
      <c r="D49" s="27">
        <v>1</v>
      </c>
      <c r="E49" s="30">
        <v>1</v>
      </c>
      <c r="F49" s="28">
        <v>6</v>
      </c>
      <c r="G49" s="27" t="s">
        <v>187</v>
      </c>
      <c r="H49" s="17">
        <v>20</v>
      </c>
      <c r="I49" s="63">
        <v>0</v>
      </c>
      <c r="J49" s="63">
        <v>0</v>
      </c>
      <c r="K49" s="63">
        <v>0</v>
      </c>
      <c r="L49" s="63">
        <v>0</v>
      </c>
      <c r="Q49" s="102"/>
      <c r="R49" s="102"/>
    </row>
    <row r="50" spans="1:19" ht="26.25" hidden="1" customHeight="1" collapsed="1">
      <c r="A50" s="48">
        <v>2</v>
      </c>
      <c r="B50" s="47">
        <v>2</v>
      </c>
      <c r="C50" s="46">
        <v>1</v>
      </c>
      <c r="D50" s="72">
        <v>1</v>
      </c>
      <c r="E50" s="47">
        <v>1</v>
      </c>
      <c r="F50" s="45">
        <v>7</v>
      </c>
      <c r="G50" s="72" t="s">
        <v>186</v>
      </c>
      <c r="H50" s="17">
        <v>21</v>
      </c>
      <c r="I50" s="63">
        <v>0</v>
      </c>
      <c r="J50" s="63">
        <v>0</v>
      </c>
      <c r="K50" s="63">
        <v>0</v>
      </c>
      <c r="L50" s="63">
        <v>0</v>
      </c>
      <c r="Q50" s="102"/>
      <c r="R50" s="102"/>
    </row>
    <row r="51" spans="1:19" ht="15" customHeight="1">
      <c r="A51" s="31">
        <v>2</v>
      </c>
      <c r="B51" s="30">
        <v>2</v>
      </c>
      <c r="C51" s="29">
        <v>1</v>
      </c>
      <c r="D51" s="27">
        <v>1</v>
      </c>
      <c r="E51" s="30">
        <v>1</v>
      </c>
      <c r="F51" s="28">
        <v>11</v>
      </c>
      <c r="G51" s="27" t="s">
        <v>185</v>
      </c>
      <c r="H51" s="17">
        <v>22</v>
      </c>
      <c r="I51" s="26">
        <v>200</v>
      </c>
      <c r="J51" s="63">
        <v>200</v>
      </c>
      <c r="K51" s="63">
        <v>200</v>
      </c>
      <c r="L51" s="63">
        <v>200</v>
      </c>
      <c r="Q51" s="102"/>
      <c r="R51" s="102"/>
    </row>
    <row r="52" spans="1:19" ht="15.75" hidden="1" customHeight="1" collapsed="1">
      <c r="A52" s="38">
        <v>2</v>
      </c>
      <c r="B52" s="56">
        <v>2</v>
      </c>
      <c r="C52" s="62">
        <v>1</v>
      </c>
      <c r="D52" s="62">
        <v>1</v>
      </c>
      <c r="E52" s="62">
        <v>1</v>
      </c>
      <c r="F52" s="55">
        <v>12</v>
      </c>
      <c r="G52" s="51" t="s">
        <v>184</v>
      </c>
      <c r="H52" s="17">
        <v>23</v>
      </c>
      <c r="I52" s="57">
        <v>0</v>
      </c>
      <c r="J52" s="63">
        <v>0</v>
      </c>
      <c r="K52" s="63">
        <v>0</v>
      </c>
      <c r="L52" s="63">
        <v>0</v>
      </c>
      <c r="Q52" s="102"/>
      <c r="R52" s="102"/>
    </row>
    <row r="53" spans="1:19" ht="25.5" hidden="1" customHeight="1" collapsed="1">
      <c r="A53" s="31">
        <v>2</v>
      </c>
      <c r="B53" s="30">
        <v>2</v>
      </c>
      <c r="C53" s="29">
        <v>1</v>
      </c>
      <c r="D53" s="29">
        <v>1</v>
      </c>
      <c r="E53" s="29">
        <v>1</v>
      </c>
      <c r="F53" s="28">
        <v>14</v>
      </c>
      <c r="G53" s="106" t="s">
        <v>183</v>
      </c>
      <c r="H53" s="17">
        <v>24</v>
      </c>
      <c r="I53" s="26">
        <v>0</v>
      </c>
      <c r="J53" s="26">
        <v>0</v>
      </c>
      <c r="K53" s="26">
        <v>0</v>
      </c>
      <c r="L53" s="26">
        <v>0</v>
      </c>
      <c r="Q53" s="102"/>
      <c r="R53" s="102"/>
    </row>
    <row r="54" spans="1:19" ht="27.75" hidden="1" customHeight="1" collapsed="1">
      <c r="A54" s="31">
        <v>2</v>
      </c>
      <c r="B54" s="30">
        <v>2</v>
      </c>
      <c r="C54" s="29">
        <v>1</v>
      </c>
      <c r="D54" s="29">
        <v>1</v>
      </c>
      <c r="E54" s="29">
        <v>1</v>
      </c>
      <c r="F54" s="28">
        <v>15</v>
      </c>
      <c r="G54" s="27" t="s">
        <v>182</v>
      </c>
      <c r="H54" s="17">
        <v>25</v>
      </c>
      <c r="I54" s="26">
        <v>0</v>
      </c>
      <c r="J54" s="63">
        <v>0</v>
      </c>
      <c r="K54" s="63">
        <v>0</v>
      </c>
      <c r="L54" s="63">
        <v>0</v>
      </c>
      <c r="Q54" s="102"/>
      <c r="R54" s="102"/>
    </row>
    <row r="55" spans="1:19" ht="15.75" customHeight="1">
      <c r="A55" s="31">
        <v>2</v>
      </c>
      <c r="B55" s="30">
        <v>2</v>
      </c>
      <c r="C55" s="29">
        <v>1</v>
      </c>
      <c r="D55" s="29">
        <v>1</v>
      </c>
      <c r="E55" s="29">
        <v>1</v>
      </c>
      <c r="F55" s="28">
        <v>16</v>
      </c>
      <c r="G55" s="27" t="s">
        <v>181</v>
      </c>
      <c r="H55" s="17">
        <v>26</v>
      </c>
      <c r="I55" s="26">
        <v>1510</v>
      </c>
      <c r="J55" s="63">
        <v>1510</v>
      </c>
      <c r="K55" s="63">
        <v>1510.77</v>
      </c>
      <c r="L55" s="63">
        <v>1510.77</v>
      </c>
      <c r="Q55" s="102"/>
      <c r="R55" s="102"/>
    </row>
    <row r="56" spans="1:19" ht="27.75" hidden="1" customHeight="1" collapsed="1">
      <c r="A56" s="31">
        <v>2</v>
      </c>
      <c r="B56" s="30">
        <v>2</v>
      </c>
      <c r="C56" s="29">
        <v>1</v>
      </c>
      <c r="D56" s="29">
        <v>1</v>
      </c>
      <c r="E56" s="29">
        <v>1</v>
      </c>
      <c r="F56" s="28">
        <v>17</v>
      </c>
      <c r="G56" s="27" t="s">
        <v>180</v>
      </c>
      <c r="H56" s="17">
        <v>27</v>
      </c>
      <c r="I56" s="26">
        <v>0</v>
      </c>
      <c r="J56" s="26">
        <v>0</v>
      </c>
      <c r="K56" s="26">
        <v>0</v>
      </c>
      <c r="L56" s="26">
        <v>0</v>
      </c>
      <c r="Q56" s="102"/>
      <c r="R56" s="102"/>
    </row>
    <row r="57" spans="1:19" ht="14.25" hidden="1" customHeight="1" collapsed="1">
      <c r="A57" s="31">
        <v>2</v>
      </c>
      <c r="B57" s="30">
        <v>2</v>
      </c>
      <c r="C57" s="29">
        <v>1</v>
      </c>
      <c r="D57" s="29">
        <v>1</v>
      </c>
      <c r="E57" s="29">
        <v>1</v>
      </c>
      <c r="F57" s="28">
        <v>20</v>
      </c>
      <c r="G57" s="27" t="s">
        <v>179</v>
      </c>
      <c r="H57" s="17">
        <v>28</v>
      </c>
      <c r="I57" s="26">
        <v>0</v>
      </c>
      <c r="J57" s="63">
        <v>0</v>
      </c>
      <c r="K57" s="63">
        <v>0</v>
      </c>
      <c r="L57" s="63">
        <v>0</v>
      </c>
      <c r="Q57" s="102"/>
      <c r="R57" s="102"/>
    </row>
    <row r="58" spans="1:19" ht="27.75" customHeight="1">
      <c r="A58" s="31">
        <v>2</v>
      </c>
      <c r="B58" s="30">
        <v>2</v>
      </c>
      <c r="C58" s="29">
        <v>1</v>
      </c>
      <c r="D58" s="29">
        <v>1</v>
      </c>
      <c r="E58" s="29">
        <v>1</v>
      </c>
      <c r="F58" s="28">
        <v>21</v>
      </c>
      <c r="G58" s="27" t="s">
        <v>178</v>
      </c>
      <c r="H58" s="17">
        <v>29</v>
      </c>
      <c r="I58" s="26">
        <v>3720</v>
      </c>
      <c r="J58" s="63">
        <v>3720</v>
      </c>
      <c r="K58" s="63">
        <v>3720</v>
      </c>
      <c r="L58" s="63">
        <v>3720</v>
      </c>
      <c r="Q58" s="102"/>
      <c r="R58" s="102"/>
    </row>
    <row r="59" spans="1:19" ht="12" hidden="1" customHeight="1" collapsed="1">
      <c r="A59" s="31">
        <v>2</v>
      </c>
      <c r="B59" s="30">
        <v>2</v>
      </c>
      <c r="C59" s="29">
        <v>1</v>
      </c>
      <c r="D59" s="29">
        <v>1</v>
      </c>
      <c r="E59" s="29">
        <v>1</v>
      </c>
      <c r="F59" s="28">
        <v>22</v>
      </c>
      <c r="G59" s="27" t="s">
        <v>177</v>
      </c>
      <c r="H59" s="17">
        <v>30</v>
      </c>
      <c r="I59" s="26">
        <v>0</v>
      </c>
      <c r="J59" s="63">
        <v>0</v>
      </c>
      <c r="K59" s="63">
        <v>0</v>
      </c>
      <c r="L59" s="63">
        <v>0</v>
      </c>
      <c r="Q59" s="102"/>
      <c r="R59" s="102"/>
    </row>
    <row r="60" spans="1:19" ht="15" customHeight="1">
      <c r="A60" s="31">
        <v>2</v>
      </c>
      <c r="B60" s="30">
        <v>2</v>
      </c>
      <c r="C60" s="29">
        <v>1</v>
      </c>
      <c r="D60" s="29">
        <v>1</v>
      </c>
      <c r="E60" s="29">
        <v>1</v>
      </c>
      <c r="F60" s="28">
        <v>30</v>
      </c>
      <c r="G60" s="27" t="s">
        <v>176</v>
      </c>
      <c r="H60" s="17">
        <v>31</v>
      </c>
      <c r="I60" s="26">
        <v>16802</v>
      </c>
      <c r="J60" s="63">
        <v>16802</v>
      </c>
      <c r="K60" s="63">
        <v>16802</v>
      </c>
      <c r="L60" s="63">
        <v>16802</v>
      </c>
      <c r="Q60" s="102"/>
      <c r="R60" s="102"/>
    </row>
    <row r="61" spans="1:19" ht="14.25" hidden="1" customHeight="1" collapsed="1">
      <c r="A61" s="105">
        <v>2</v>
      </c>
      <c r="B61" s="104">
        <v>3</v>
      </c>
      <c r="C61" s="89"/>
      <c r="D61" s="46"/>
      <c r="E61" s="46"/>
      <c r="F61" s="45"/>
      <c r="G61" s="87" t="s">
        <v>175</v>
      </c>
      <c r="H61" s="17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1">
        <v>2</v>
      </c>
      <c r="B62" s="30">
        <v>3</v>
      </c>
      <c r="C62" s="29">
        <v>1</v>
      </c>
      <c r="D62" s="29"/>
      <c r="E62" s="29"/>
      <c r="F62" s="28"/>
      <c r="G62" s="27" t="s">
        <v>174</v>
      </c>
      <c r="H62" s="17">
        <v>33</v>
      </c>
      <c r="I62" s="34">
        <f>SUM(I63+I68+I73)</f>
        <v>0</v>
      </c>
      <c r="J62" s="40">
        <f>SUM(J63+J68+J73)</f>
        <v>0</v>
      </c>
      <c r="K62" s="39">
        <f>SUM(K63+K68+K73)</f>
        <v>0</v>
      </c>
      <c r="L62" s="34">
        <f>SUM(L63+L68+L73)</f>
        <v>0</v>
      </c>
      <c r="Q62" s="102"/>
      <c r="S62" s="102"/>
    </row>
    <row r="63" spans="1:19" ht="15" hidden="1" customHeight="1" collapsed="1">
      <c r="A63" s="31">
        <v>2</v>
      </c>
      <c r="B63" s="30">
        <v>3</v>
      </c>
      <c r="C63" s="29">
        <v>1</v>
      </c>
      <c r="D63" s="29">
        <v>1</v>
      </c>
      <c r="E63" s="29"/>
      <c r="F63" s="28"/>
      <c r="G63" s="27" t="s">
        <v>173</v>
      </c>
      <c r="H63" s="17">
        <v>34</v>
      </c>
      <c r="I63" s="34">
        <f>I64</f>
        <v>0</v>
      </c>
      <c r="J63" s="40">
        <f>J64</f>
        <v>0</v>
      </c>
      <c r="K63" s="39">
        <f>K64</f>
        <v>0</v>
      </c>
      <c r="L63" s="34">
        <f>L64</f>
        <v>0</v>
      </c>
      <c r="Q63" s="102"/>
      <c r="R63" s="102"/>
    </row>
    <row r="64" spans="1:19" ht="13.5" hidden="1" customHeight="1" collapsed="1">
      <c r="A64" s="31">
        <v>2</v>
      </c>
      <c r="B64" s="30">
        <v>3</v>
      </c>
      <c r="C64" s="29">
        <v>1</v>
      </c>
      <c r="D64" s="29">
        <v>1</v>
      </c>
      <c r="E64" s="29">
        <v>1</v>
      </c>
      <c r="F64" s="28"/>
      <c r="G64" s="27" t="s">
        <v>173</v>
      </c>
      <c r="H64" s="17">
        <v>35</v>
      </c>
      <c r="I64" s="34">
        <f>SUM(I65:I67)</f>
        <v>0</v>
      </c>
      <c r="J64" s="40">
        <f>SUM(J65:J67)</f>
        <v>0</v>
      </c>
      <c r="K64" s="39">
        <f>SUM(K65:K67)</f>
        <v>0</v>
      </c>
      <c r="L64" s="34">
        <f>SUM(L65:L67)</f>
        <v>0</v>
      </c>
      <c r="Q64" s="102"/>
      <c r="R64" s="102"/>
    </row>
    <row r="65" spans="1:18" s="103" customFormat="1" ht="25.5" hidden="1" customHeight="1" collapsed="1">
      <c r="A65" s="31">
        <v>2</v>
      </c>
      <c r="B65" s="30">
        <v>3</v>
      </c>
      <c r="C65" s="29">
        <v>1</v>
      </c>
      <c r="D65" s="29">
        <v>1</v>
      </c>
      <c r="E65" s="29">
        <v>1</v>
      </c>
      <c r="F65" s="28">
        <v>1</v>
      </c>
      <c r="G65" s="27" t="s">
        <v>171</v>
      </c>
      <c r="H65" s="17">
        <v>36</v>
      </c>
      <c r="I65" s="26">
        <v>0</v>
      </c>
      <c r="J65" s="26">
        <v>0</v>
      </c>
      <c r="K65" s="26">
        <v>0</v>
      </c>
      <c r="L65" s="26">
        <v>0</v>
      </c>
      <c r="Q65" s="102"/>
      <c r="R65" s="102"/>
    </row>
    <row r="66" spans="1:18" ht="19.5" hidden="1" customHeight="1" collapsed="1">
      <c r="A66" s="31">
        <v>2</v>
      </c>
      <c r="B66" s="47">
        <v>3</v>
      </c>
      <c r="C66" s="46">
        <v>1</v>
      </c>
      <c r="D66" s="46">
        <v>1</v>
      </c>
      <c r="E66" s="46">
        <v>1</v>
      </c>
      <c r="F66" s="45">
        <v>2</v>
      </c>
      <c r="G66" s="72" t="s">
        <v>170</v>
      </c>
      <c r="H66" s="17">
        <v>37</v>
      </c>
      <c r="I66" s="81">
        <v>0</v>
      </c>
      <c r="J66" s="81">
        <v>0</v>
      </c>
      <c r="K66" s="81">
        <v>0</v>
      </c>
      <c r="L66" s="81">
        <v>0</v>
      </c>
      <c r="Q66" s="102"/>
      <c r="R66" s="102"/>
    </row>
    <row r="67" spans="1:18" ht="16.5" hidden="1" customHeight="1" collapsed="1">
      <c r="A67" s="30">
        <v>2</v>
      </c>
      <c r="B67" s="29">
        <v>3</v>
      </c>
      <c r="C67" s="29">
        <v>1</v>
      </c>
      <c r="D67" s="29">
        <v>1</v>
      </c>
      <c r="E67" s="29">
        <v>1</v>
      </c>
      <c r="F67" s="28">
        <v>3</v>
      </c>
      <c r="G67" s="27" t="s">
        <v>169</v>
      </c>
      <c r="H67" s="17">
        <v>38</v>
      </c>
      <c r="I67" s="26">
        <v>0</v>
      </c>
      <c r="J67" s="26">
        <v>0</v>
      </c>
      <c r="K67" s="26">
        <v>0</v>
      </c>
      <c r="L67" s="26">
        <v>0</v>
      </c>
      <c r="Q67" s="102"/>
      <c r="R67" s="102"/>
    </row>
    <row r="68" spans="1:18" ht="29.25" hidden="1" customHeight="1" collapsed="1">
      <c r="A68" s="47">
        <v>2</v>
      </c>
      <c r="B68" s="46">
        <v>3</v>
      </c>
      <c r="C68" s="46">
        <v>1</v>
      </c>
      <c r="D68" s="46">
        <v>2</v>
      </c>
      <c r="E68" s="46"/>
      <c r="F68" s="45"/>
      <c r="G68" s="72" t="s">
        <v>172</v>
      </c>
      <c r="H68" s="17">
        <v>39</v>
      </c>
      <c r="I68" s="44">
        <f>I69</f>
        <v>0</v>
      </c>
      <c r="J68" s="43">
        <f>J69</f>
        <v>0</v>
      </c>
      <c r="K68" s="42">
        <f>K69</f>
        <v>0</v>
      </c>
      <c r="L68" s="42">
        <f>L69</f>
        <v>0</v>
      </c>
      <c r="Q68" s="102"/>
      <c r="R68" s="102"/>
    </row>
    <row r="69" spans="1:18" ht="27" hidden="1" customHeight="1" collapsed="1">
      <c r="A69" s="37">
        <v>2</v>
      </c>
      <c r="B69" s="36">
        <v>3</v>
      </c>
      <c r="C69" s="36">
        <v>1</v>
      </c>
      <c r="D69" s="36">
        <v>2</v>
      </c>
      <c r="E69" s="36">
        <v>1</v>
      </c>
      <c r="F69" s="35"/>
      <c r="G69" s="72" t="s">
        <v>172</v>
      </c>
      <c r="H69" s="17">
        <v>40</v>
      </c>
      <c r="I69" s="78">
        <f>SUM(I70:I72)</f>
        <v>0</v>
      </c>
      <c r="J69" s="80">
        <f>SUM(J70:J72)</f>
        <v>0</v>
      </c>
      <c r="K69" s="79">
        <f>SUM(K70:K72)</f>
        <v>0</v>
      </c>
      <c r="L69" s="39">
        <f>SUM(L70:L72)</f>
        <v>0</v>
      </c>
      <c r="Q69" s="102"/>
      <c r="R69" s="102"/>
    </row>
    <row r="70" spans="1:18" s="103" customFormat="1" ht="27" hidden="1" customHeight="1" collapsed="1">
      <c r="A70" s="30">
        <v>2</v>
      </c>
      <c r="B70" s="29">
        <v>3</v>
      </c>
      <c r="C70" s="29">
        <v>1</v>
      </c>
      <c r="D70" s="29">
        <v>2</v>
      </c>
      <c r="E70" s="29">
        <v>1</v>
      </c>
      <c r="F70" s="28">
        <v>1</v>
      </c>
      <c r="G70" s="31" t="s">
        <v>171</v>
      </c>
      <c r="H70" s="17">
        <v>41</v>
      </c>
      <c r="I70" s="26">
        <v>0</v>
      </c>
      <c r="J70" s="26">
        <v>0</v>
      </c>
      <c r="K70" s="26">
        <v>0</v>
      </c>
      <c r="L70" s="26">
        <v>0</v>
      </c>
      <c r="Q70" s="102"/>
      <c r="R70" s="102"/>
    </row>
    <row r="71" spans="1:18" ht="16.5" hidden="1" customHeight="1" collapsed="1">
      <c r="A71" s="30">
        <v>2</v>
      </c>
      <c r="B71" s="29">
        <v>3</v>
      </c>
      <c r="C71" s="29">
        <v>1</v>
      </c>
      <c r="D71" s="29">
        <v>2</v>
      </c>
      <c r="E71" s="29">
        <v>1</v>
      </c>
      <c r="F71" s="28">
        <v>2</v>
      </c>
      <c r="G71" s="31" t="s">
        <v>170</v>
      </c>
      <c r="H71" s="17">
        <v>42</v>
      </c>
      <c r="I71" s="26">
        <v>0</v>
      </c>
      <c r="J71" s="26">
        <v>0</v>
      </c>
      <c r="K71" s="26">
        <v>0</v>
      </c>
      <c r="L71" s="26">
        <v>0</v>
      </c>
      <c r="Q71" s="102"/>
      <c r="R71" s="102"/>
    </row>
    <row r="72" spans="1:18" ht="15" hidden="1" customHeight="1" collapsed="1">
      <c r="A72" s="30">
        <v>2</v>
      </c>
      <c r="B72" s="29">
        <v>3</v>
      </c>
      <c r="C72" s="29">
        <v>1</v>
      </c>
      <c r="D72" s="29">
        <v>2</v>
      </c>
      <c r="E72" s="29">
        <v>1</v>
      </c>
      <c r="F72" s="28">
        <v>3</v>
      </c>
      <c r="G72" s="31" t="s">
        <v>169</v>
      </c>
      <c r="H72" s="17">
        <v>43</v>
      </c>
      <c r="I72" s="26">
        <v>0</v>
      </c>
      <c r="J72" s="26">
        <v>0</v>
      </c>
      <c r="K72" s="26">
        <v>0</v>
      </c>
      <c r="L72" s="26">
        <v>0</v>
      </c>
      <c r="Q72" s="102"/>
      <c r="R72" s="102"/>
    </row>
    <row r="73" spans="1:18" ht="27.75" hidden="1" customHeight="1" collapsed="1">
      <c r="A73" s="30">
        <v>2</v>
      </c>
      <c r="B73" s="29">
        <v>3</v>
      </c>
      <c r="C73" s="29">
        <v>1</v>
      </c>
      <c r="D73" s="29">
        <v>3</v>
      </c>
      <c r="E73" s="29"/>
      <c r="F73" s="28"/>
      <c r="G73" s="31" t="s">
        <v>168</v>
      </c>
      <c r="H73" s="17">
        <v>44</v>
      </c>
      <c r="I73" s="34">
        <f>I74</f>
        <v>0</v>
      </c>
      <c r="J73" s="40">
        <f>J74</f>
        <v>0</v>
      </c>
      <c r="K73" s="39">
        <f>K74</f>
        <v>0</v>
      </c>
      <c r="L73" s="39">
        <f>L74</f>
        <v>0</v>
      </c>
      <c r="Q73" s="102"/>
      <c r="R73" s="102"/>
    </row>
    <row r="74" spans="1:18" ht="26.25" hidden="1" customHeight="1" collapsed="1">
      <c r="A74" s="30">
        <v>2</v>
      </c>
      <c r="B74" s="29">
        <v>3</v>
      </c>
      <c r="C74" s="29">
        <v>1</v>
      </c>
      <c r="D74" s="29">
        <v>3</v>
      </c>
      <c r="E74" s="29">
        <v>1</v>
      </c>
      <c r="F74" s="28"/>
      <c r="G74" s="31" t="s">
        <v>167</v>
      </c>
      <c r="H74" s="17">
        <v>45</v>
      </c>
      <c r="I74" s="34">
        <f>SUM(I75:I77)</f>
        <v>0</v>
      </c>
      <c r="J74" s="40">
        <f>SUM(J75:J77)</f>
        <v>0</v>
      </c>
      <c r="K74" s="39">
        <f>SUM(K75:K77)</f>
        <v>0</v>
      </c>
      <c r="L74" s="39">
        <f>SUM(L75:L77)</f>
        <v>0</v>
      </c>
      <c r="Q74" s="102"/>
      <c r="R74" s="102"/>
    </row>
    <row r="75" spans="1:18" ht="15" hidden="1" customHeight="1" collapsed="1">
      <c r="A75" s="47">
        <v>2</v>
      </c>
      <c r="B75" s="46">
        <v>3</v>
      </c>
      <c r="C75" s="46">
        <v>1</v>
      </c>
      <c r="D75" s="46">
        <v>3</v>
      </c>
      <c r="E75" s="46">
        <v>1</v>
      </c>
      <c r="F75" s="45">
        <v>1</v>
      </c>
      <c r="G75" s="48" t="s">
        <v>166</v>
      </c>
      <c r="H75" s="17">
        <v>46</v>
      </c>
      <c r="I75" s="81">
        <v>0</v>
      </c>
      <c r="J75" s="81">
        <v>0</v>
      </c>
      <c r="K75" s="81">
        <v>0</v>
      </c>
      <c r="L75" s="81">
        <v>0</v>
      </c>
      <c r="Q75" s="102"/>
      <c r="R75" s="102"/>
    </row>
    <row r="76" spans="1:18" ht="16.5" hidden="1" customHeight="1" collapsed="1">
      <c r="A76" s="30">
        <v>2</v>
      </c>
      <c r="B76" s="29">
        <v>3</v>
      </c>
      <c r="C76" s="29">
        <v>1</v>
      </c>
      <c r="D76" s="29">
        <v>3</v>
      </c>
      <c r="E76" s="29">
        <v>1</v>
      </c>
      <c r="F76" s="28">
        <v>2</v>
      </c>
      <c r="G76" s="31" t="s">
        <v>165</v>
      </c>
      <c r="H76" s="17">
        <v>47</v>
      </c>
      <c r="I76" s="26">
        <v>0</v>
      </c>
      <c r="J76" s="26">
        <v>0</v>
      </c>
      <c r="K76" s="26">
        <v>0</v>
      </c>
      <c r="L76" s="26">
        <v>0</v>
      </c>
      <c r="Q76" s="102"/>
      <c r="R76" s="102"/>
    </row>
    <row r="77" spans="1:18" ht="17.25" hidden="1" customHeight="1" collapsed="1">
      <c r="A77" s="47">
        <v>2</v>
      </c>
      <c r="B77" s="46">
        <v>3</v>
      </c>
      <c r="C77" s="46">
        <v>1</v>
      </c>
      <c r="D77" s="46">
        <v>3</v>
      </c>
      <c r="E77" s="46">
        <v>1</v>
      </c>
      <c r="F77" s="45">
        <v>3</v>
      </c>
      <c r="G77" s="48" t="s">
        <v>164</v>
      </c>
      <c r="H77" s="17">
        <v>48</v>
      </c>
      <c r="I77" s="81">
        <v>0</v>
      </c>
      <c r="J77" s="81">
        <v>0</v>
      </c>
      <c r="K77" s="81">
        <v>0</v>
      </c>
      <c r="L77" s="81">
        <v>0</v>
      </c>
      <c r="Q77" s="102"/>
      <c r="R77" s="102"/>
    </row>
    <row r="78" spans="1:18" ht="12.75" hidden="1" customHeight="1" collapsed="1">
      <c r="A78" s="47">
        <v>2</v>
      </c>
      <c r="B78" s="46">
        <v>3</v>
      </c>
      <c r="C78" s="46">
        <v>2</v>
      </c>
      <c r="D78" s="46"/>
      <c r="E78" s="46"/>
      <c r="F78" s="45"/>
      <c r="G78" s="48" t="s">
        <v>163</v>
      </c>
      <c r="H78" s="17">
        <v>49</v>
      </c>
      <c r="I78" s="34">
        <f t="shared" ref="I78:L79" si="3">I79</f>
        <v>0</v>
      </c>
      <c r="J78" s="34">
        <f t="shared" si="3"/>
        <v>0</v>
      </c>
      <c r="K78" s="34">
        <f t="shared" si="3"/>
        <v>0</v>
      </c>
      <c r="L78" s="34">
        <f t="shared" si="3"/>
        <v>0</v>
      </c>
    </row>
    <row r="79" spans="1:18" ht="12" hidden="1" customHeight="1" collapsed="1">
      <c r="A79" s="47">
        <v>2</v>
      </c>
      <c r="B79" s="46">
        <v>3</v>
      </c>
      <c r="C79" s="46">
        <v>2</v>
      </c>
      <c r="D79" s="46">
        <v>1</v>
      </c>
      <c r="E79" s="46"/>
      <c r="F79" s="45"/>
      <c r="G79" s="48" t="s">
        <v>163</v>
      </c>
      <c r="H79" s="17">
        <v>50</v>
      </c>
      <c r="I79" s="34">
        <f t="shared" si="3"/>
        <v>0</v>
      </c>
      <c r="J79" s="34">
        <f t="shared" si="3"/>
        <v>0</v>
      </c>
      <c r="K79" s="34">
        <f t="shared" si="3"/>
        <v>0</v>
      </c>
      <c r="L79" s="34">
        <f t="shared" si="3"/>
        <v>0</v>
      </c>
    </row>
    <row r="80" spans="1:18" ht="15.75" hidden="1" customHeight="1" collapsed="1">
      <c r="A80" s="47">
        <v>2</v>
      </c>
      <c r="B80" s="46">
        <v>3</v>
      </c>
      <c r="C80" s="46">
        <v>2</v>
      </c>
      <c r="D80" s="46">
        <v>1</v>
      </c>
      <c r="E80" s="46">
        <v>1</v>
      </c>
      <c r="F80" s="45"/>
      <c r="G80" s="48" t="s">
        <v>163</v>
      </c>
      <c r="H80" s="17">
        <v>51</v>
      </c>
      <c r="I80" s="34">
        <f>SUM(I81)</f>
        <v>0</v>
      </c>
      <c r="J80" s="34">
        <f>SUM(J81)</f>
        <v>0</v>
      </c>
      <c r="K80" s="34">
        <f>SUM(K81)</f>
        <v>0</v>
      </c>
      <c r="L80" s="34">
        <f>SUM(L81)</f>
        <v>0</v>
      </c>
    </row>
    <row r="81" spans="1:12" ht="13.5" hidden="1" customHeight="1" collapsed="1">
      <c r="A81" s="47">
        <v>2</v>
      </c>
      <c r="B81" s="46">
        <v>3</v>
      </c>
      <c r="C81" s="46">
        <v>2</v>
      </c>
      <c r="D81" s="46">
        <v>1</v>
      </c>
      <c r="E81" s="46">
        <v>1</v>
      </c>
      <c r="F81" s="45">
        <v>1</v>
      </c>
      <c r="G81" s="48" t="s">
        <v>163</v>
      </c>
      <c r="H81" s="17">
        <v>52</v>
      </c>
      <c r="I81" s="26">
        <v>0</v>
      </c>
      <c r="J81" s="26">
        <v>0</v>
      </c>
      <c r="K81" s="26">
        <v>0</v>
      </c>
      <c r="L81" s="26">
        <v>0</v>
      </c>
    </row>
    <row r="82" spans="1:12" ht="16.5" hidden="1" customHeight="1" collapsed="1">
      <c r="A82" s="68">
        <v>2</v>
      </c>
      <c r="B82" s="67">
        <v>4</v>
      </c>
      <c r="C82" s="67"/>
      <c r="D82" s="67"/>
      <c r="E82" s="67"/>
      <c r="F82" s="66"/>
      <c r="G82" s="91" t="s">
        <v>162</v>
      </c>
      <c r="H82" s="17">
        <v>53</v>
      </c>
      <c r="I82" s="34">
        <f t="shared" ref="I82:L84" si="4">I83</f>
        <v>0</v>
      </c>
      <c r="J82" s="40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30">
        <v>2</v>
      </c>
      <c r="B83" s="29">
        <v>4</v>
      </c>
      <c r="C83" s="29">
        <v>1</v>
      </c>
      <c r="D83" s="29"/>
      <c r="E83" s="29"/>
      <c r="F83" s="28"/>
      <c r="G83" s="31" t="s">
        <v>161</v>
      </c>
      <c r="H83" s="17">
        <v>54</v>
      </c>
      <c r="I83" s="34">
        <f t="shared" si="4"/>
        <v>0</v>
      </c>
      <c r="J83" s="40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30">
        <v>2</v>
      </c>
      <c r="B84" s="29">
        <v>4</v>
      </c>
      <c r="C84" s="29">
        <v>1</v>
      </c>
      <c r="D84" s="29">
        <v>1</v>
      </c>
      <c r="E84" s="29"/>
      <c r="F84" s="28"/>
      <c r="G84" s="31" t="s">
        <v>161</v>
      </c>
      <c r="H84" s="17">
        <v>55</v>
      </c>
      <c r="I84" s="34">
        <f t="shared" si="4"/>
        <v>0</v>
      </c>
      <c r="J84" s="40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30">
        <v>2</v>
      </c>
      <c r="B85" s="29">
        <v>4</v>
      </c>
      <c r="C85" s="29">
        <v>1</v>
      </c>
      <c r="D85" s="29">
        <v>1</v>
      </c>
      <c r="E85" s="29">
        <v>1</v>
      </c>
      <c r="F85" s="28"/>
      <c r="G85" s="31" t="s">
        <v>161</v>
      </c>
      <c r="H85" s="17">
        <v>56</v>
      </c>
      <c r="I85" s="34">
        <f>SUM(I86:I88)</f>
        <v>0</v>
      </c>
      <c r="J85" s="40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30">
        <v>2</v>
      </c>
      <c r="B86" s="29">
        <v>4</v>
      </c>
      <c r="C86" s="29">
        <v>1</v>
      </c>
      <c r="D86" s="29">
        <v>1</v>
      </c>
      <c r="E86" s="29">
        <v>1</v>
      </c>
      <c r="F86" s="28">
        <v>1</v>
      </c>
      <c r="G86" s="31" t="s">
        <v>160</v>
      </c>
      <c r="H86" s="17">
        <v>57</v>
      </c>
      <c r="I86" s="26">
        <v>0</v>
      </c>
      <c r="J86" s="26">
        <v>0</v>
      </c>
      <c r="K86" s="26">
        <v>0</v>
      </c>
      <c r="L86" s="26">
        <v>0</v>
      </c>
    </row>
    <row r="87" spans="1:12" ht="13.5" hidden="1" customHeight="1" collapsed="1">
      <c r="A87" s="30">
        <v>2</v>
      </c>
      <c r="B87" s="30">
        <v>4</v>
      </c>
      <c r="C87" s="30">
        <v>1</v>
      </c>
      <c r="D87" s="29">
        <v>1</v>
      </c>
      <c r="E87" s="29">
        <v>1</v>
      </c>
      <c r="F87" s="49">
        <v>2</v>
      </c>
      <c r="G87" s="27" t="s">
        <v>159</v>
      </c>
      <c r="H87" s="17">
        <v>58</v>
      </c>
      <c r="I87" s="26">
        <v>0</v>
      </c>
      <c r="J87" s="26">
        <v>0</v>
      </c>
      <c r="K87" s="26">
        <v>0</v>
      </c>
      <c r="L87" s="26">
        <v>0</v>
      </c>
    </row>
    <row r="88" spans="1:12" hidden="1" collapsed="1">
      <c r="A88" s="30">
        <v>2</v>
      </c>
      <c r="B88" s="29">
        <v>4</v>
      </c>
      <c r="C88" s="30">
        <v>1</v>
      </c>
      <c r="D88" s="29">
        <v>1</v>
      </c>
      <c r="E88" s="29">
        <v>1</v>
      </c>
      <c r="F88" s="49">
        <v>3</v>
      </c>
      <c r="G88" s="27" t="s">
        <v>158</v>
      </c>
      <c r="H88" s="17">
        <v>59</v>
      </c>
      <c r="I88" s="26">
        <v>0</v>
      </c>
      <c r="J88" s="26">
        <v>0</v>
      </c>
      <c r="K88" s="26">
        <v>0</v>
      </c>
      <c r="L88" s="26">
        <v>0</v>
      </c>
    </row>
    <row r="89" spans="1:12" hidden="1" collapsed="1">
      <c r="A89" s="68">
        <v>2</v>
      </c>
      <c r="B89" s="67">
        <v>5</v>
      </c>
      <c r="C89" s="68"/>
      <c r="D89" s="67"/>
      <c r="E89" s="67"/>
      <c r="F89" s="101"/>
      <c r="G89" s="65" t="s">
        <v>157</v>
      </c>
      <c r="H89" s="17">
        <v>60</v>
      </c>
      <c r="I89" s="34">
        <f>SUM(I90+I95+I100)</f>
        <v>0</v>
      </c>
      <c r="J89" s="40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7">
        <v>2</v>
      </c>
      <c r="B90" s="46">
        <v>5</v>
      </c>
      <c r="C90" s="47">
        <v>1</v>
      </c>
      <c r="D90" s="46"/>
      <c r="E90" s="46"/>
      <c r="F90" s="97"/>
      <c r="G90" s="72" t="s">
        <v>156</v>
      </c>
      <c r="H90" s="17">
        <v>61</v>
      </c>
      <c r="I90" s="44">
        <f t="shared" ref="I90:L91" si="5">I91</f>
        <v>0</v>
      </c>
      <c r="J90" s="43">
        <f t="shared" si="5"/>
        <v>0</v>
      </c>
      <c r="K90" s="42">
        <f t="shared" si="5"/>
        <v>0</v>
      </c>
      <c r="L90" s="42">
        <f t="shared" si="5"/>
        <v>0</v>
      </c>
    </row>
    <row r="91" spans="1:12" hidden="1" collapsed="1">
      <c r="A91" s="30">
        <v>2</v>
      </c>
      <c r="B91" s="29">
        <v>5</v>
      </c>
      <c r="C91" s="30">
        <v>1</v>
      </c>
      <c r="D91" s="29">
        <v>1</v>
      </c>
      <c r="E91" s="29"/>
      <c r="F91" s="49"/>
      <c r="G91" s="27" t="s">
        <v>156</v>
      </c>
      <c r="H91" s="17">
        <v>62</v>
      </c>
      <c r="I91" s="34">
        <f t="shared" si="5"/>
        <v>0</v>
      </c>
      <c r="J91" s="40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30">
        <v>2</v>
      </c>
      <c r="B92" s="29">
        <v>5</v>
      </c>
      <c r="C92" s="30">
        <v>1</v>
      </c>
      <c r="D92" s="29">
        <v>1</v>
      </c>
      <c r="E92" s="29">
        <v>1</v>
      </c>
      <c r="F92" s="49"/>
      <c r="G92" s="27" t="s">
        <v>156</v>
      </c>
      <c r="H92" s="17">
        <v>63</v>
      </c>
      <c r="I92" s="34">
        <f>SUM(I93:I94)</f>
        <v>0</v>
      </c>
      <c r="J92" s="40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30">
        <v>2</v>
      </c>
      <c r="B93" s="29">
        <v>5</v>
      </c>
      <c r="C93" s="30">
        <v>1</v>
      </c>
      <c r="D93" s="29">
        <v>1</v>
      </c>
      <c r="E93" s="29">
        <v>1</v>
      </c>
      <c r="F93" s="49">
        <v>1</v>
      </c>
      <c r="G93" s="27" t="s">
        <v>155</v>
      </c>
      <c r="H93" s="17">
        <v>64</v>
      </c>
      <c r="I93" s="26">
        <v>0</v>
      </c>
      <c r="J93" s="26">
        <v>0</v>
      </c>
      <c r="K93" s="26">
        <v>0</v>
      </c>
      <c r="L93" s="26">
        <v>0</v>
      </c>
    </row>
    <row r="94" spans="1:12" ht="15.75" hidden="1" customHeight="1" collapsed="1">
      <c r="A94" s="30">
        <v>2</v>
      </c>
      <c r="B94" s="29">
        <v>5</v>
      </c>
      <c r="C94" s="30">
        <v>1</v>
      </c>
      <c r="D94" s="29">
        <v>1</v>
      </c>
      <c r="E94" s="29">
        <v>1</v>
      </c>
      <c r="F94" s="49">
        <v>2</v>
      </c>
      <c r="G94" s="27" t="s">
        <v>154</v>
      </c>
      <c r="H94" s="17">
        <v>65</v>
      </c>
      <c r="I94" s="26">
        <v>0</v>
      </c>
      <c r="J94" s="26">
        <v>0</v>
      </c>
      <c r="K94" s="26">
        <v>0</v>
      </c>
      <c r="L94" s="26">
        <v>0</v>
      </c>
    </row>
    <row r="95" spans="1:12" ht="12" hidden="1" customHeight="1" collapsed="1">
      <c r="A95" s="30">
        <v>2</v>
      </c>
      <c r="B95" s="29">
        <v>5</v>
      </c>
      <c r="C95" s="30">
        <v>2</v>
      </c>
      <c r="D95" s="29"/>
      <c r="E95" s="29"/>
      <c r="F95" s="49"/>
      <c r="G95" s="27" t="s">
        <v>153</v>
      </c>
      <c r="H95" s="17">
        <v>66</v>
      </c>
      <c r="I95" s="34">
        <f t="shared" ref="I95:L96" si="6">I96</f>
        <v>0</v>
      </c>
      <c r="J95" s="40">
        <f t="shared" si="6"/>
        <v>0</v>
      </c>
      <c r="K95" s="39">
        <f t="shared" si="6"/>
        <v>0</v>
      </c>
      <c r="L95" s="34">
        <f t="shared" si="6"/>
        <v>0</v>
      </c>
    </row>
    <row r="96" spans="1:12" ht="15.75" hidden="1" customHeight="1" collapsed="1">
      <c r="A96" s="31">
        <v>2</v>
      </c>
      <c r="B96" s="30">
        <v>5</v>
      </c>
      <c r="C96" s="29">
        <v>2</v>
      </c>
      <c r="D96" s="27">
        <v>1</v>
      </c>
      <c r="E96" s="30"/>
      <c r="F96" s="49"/>
      <c r="G96" s="27" t="s">
        <v>153</v>
      </c>
      <c r="H96" s="17">
        <v>67</v>
      </c>
      <c r="I96" s="34">
        <f t="shared" si="6"/>
        <v>0</v>
      </c>
      <c r="J96" s="40">
        <f t="shared" si="6"/>
        <v>0</v>
      </c>
      <c r="K96" s="39">
        <f t="shared" si="6"/>
        <v>0</v>
      </c>
      <c r="L96" s="34">
        <f t="shared" si="6"/>
        <v>0</v>
      </c>
    </row>
    <row r="97" spans="1:12" ht="15" hidden="1" customHeight="1" collapsed="1">
      <c r="A97" s="31">
        <v>2</v>
      </c>
      <c r="B97" s="30">
        <v>5</v>
      </c>
      <c r="C97" s="29">
        <v>2</v>
      </c>
      <c r="D97" s="27">
        <v>1</v>
      </c>
      <c r="E97" s="30">
        <v>1</v>
      </c>
      <c r="F97" s="49"/>
      <c r="G97" s="27" t="s">
        <v>153</v>
      </c>
      <c r="H97" s="17">
        <v>68</v>
      </c>
      <c r="I97" s="34">
        <f>SUM(I98:I99)</f>
        <v>0</v>
      </c>
      <c r="J97" s="40">
        <f>SUM(J98:J99)</f>
        <v>0</v>
      </c>
      <c r="K97" s="39">
        <f>SUM(K98:K99)</f>
        <v>0</v>
      </c>
      <c r="L97" s="34">
        <f>SUM(L98:L99)</f>
        <v>0</v>
      </c>
    </row>
    <row r="98" spans="1:12" ht="25.5" hidden="1" customHeight="1" collapsed="1">
      <c r="A98" s="31">
        <v>2</v>
      </c>
      <c r="B98" s="30">
        <v>5</v>
      </c>
      <c r="C98" s="29">
        <v>2</v>
      </c>
      <c r="D98" s="27">
        <v>1</v>
      </c>
      <c r="E98" s="30">
        <v>1</v>
      </c>
      <c r="F98" s="49">
        <v>1</v>
      </c>
      <c r="G98" s="27" t="s">
        <v>152</v>
      </c>
      <c r="H98" s="17">
        <v>69</v>
      </c>
      <c r="I98" s="26">
        <v>0</v>
      </c>
      <c r="J98" s="26">
        <v>0</v>
      </c>
      <c r="K98" s="26">
        <v>0</v>
      </c>
      <c r="L98" s="26">
        <v>0</v>
      </c>
    </row>
    <row r="99" spans="1:12" ht="25.5" hidden="1" customHeight="1" collapsed="1">
      <c r="A99" s="31">
        <v>2</v>
      </c>
      <c r="B99" s="30">
        <v>5</v>
      </c>
      <c r="C99" s="29">
        <v>2</v>
      </c>
      <c r="D99" s="27">
        <v>1</v>
      </c>
      <c r="E99" s="30">
        <v>1</v>
      </c>
      <c r="F99" s="49">
        <v>2</v>
      </c>
      <c r="G99" s="27" t="s">
        <v>151</v>
      </c>
      <c r="H99" s="17">
        <v>70</v>
      </c>
      <c r="I99" s="26">
        <v>0</v>
      </c>
      <c r="J99" s="26">
        <v>0</v>
      </c>
      <c r="K99" s="26">
        <v>0</v>
      </c>
      <c r="L99" s="26">
        <v>0</v>
      </c>
    </row>
    <row r="100" spans="1:12" ht="28.5" hidden="1" customHeight="1" collapsed="1">
      <c r="A100" s="31">
        <v>2</v>
      </c>
      <c r="B100" s="30">
        <v>5</v>
      </c>
      <c r="C100" s="29">
        <v>3</v>
      </c>
      <c r="D100" s="27"/>
      <c r="E100" s="30"/>
      <c r="F100" s="49"/>
      <c r="G100" s="27" t="s">
        <v>150</v>
      </c>
      <c r="H100" s="17">
        <v>71</v>
      </c>
      <c r="I100" s="34">
        <f t="shared" ref="I100:L101" si="7">I101</f>
        <v>0</v>
      </c>
      <c r="J100" s="40">
        <f t="shared" si="7"/>
        <v>0</v>
      </c>
      <c r="K100" s="39">
        <f t="shared" si="7"/>
        <v>0</v>
      </c>
      <c r="L100" s="34">
        <f t="shared" si="7"/>
        <v>0</v>
      </c>
    </row>
    <row r="101" spans="1:12" ht="27" hidden="1" customHeight="1" collapsed="1">
      <c r="A101" s="31">
        <v>2</v>
      </c>
      <c r="B101" s="30">
        <v>5</v>
      </c>
      <c r="C101" s="29">
        <v>3</v>
      </c>
      <c r="D101" s="27">
        <v>1</v>
      </c>
      <c r="E101" s="30"/>
      <c r="F101" s="49"/>
      <c r="G101" s="27" t="s">
        <v>149</v>
      </c>
      <c r="H101" s="17">
        <v>72</v>
      </c>
      <c r="I101" s="34">
        <f t="shared" si="7"/>
        <v>0</v>
      </c>
      <c r="J101" s="40">
        <f t="shared" si="7"/>
        <v>0</v>
      </c>
      <c r="K101" s="39">
        <f t="shared" si="7"/>
        <v>0</v>
      </c>
      <c r="L101" s="34">
        <f t="shared" si="7"/>
        <v>0</v>
      </c>
    </row>
    <row r="102" spans="1:12" ht="30" hidden="1" customHeight="1" collapsed="1">
      <c r="A102" s="38">
        <v>2</v>
      </c>
      <c r="B102" s="37">
        <v>5</v>
      </c>
      <c r="C102" s="36">
        <v>3</v>
      </c>
      <c r="D102" s="41">
        <v>1</v>
      </c>
      <c r="E102" s="37">
        <v>1</v>
      </c>
      <c r="F102" s="100"/>
      <c r="G102" s="41" t="s">
        <v>149</v>
      </c>
      <c r="H102" s="17">
        <v>73</v>
      </c>
      <c r="I102" s="78">
        <f>SUM(I103:I104)</f>
        <v>0</v>
      </c>
      <c r="J102" s="80">
        <f>SUM(J103:J104)</f>
        <v>0</v>
      </c>
      <c r="K102" s="79">
        <f>SUM(K103:K104)</f>
        <v>0</v>
      </c>
      <c r="L102" s="78">
        <f>SUM(L103:L104)</f>
        <v>0</v>
      </c>
    </row>
    <row r="103" spans="1:12" ht="26.25" hidden="1" customHeight="1" collapsed="1">
      <c r="A103" s="31">
        <v>2</v>
      </c>
      <c r="B103" s="30">
        <v>5</v>
      </c>
      <c r="C103" s="29">
        <v>3</v>
      </c>
      <c r="D103" s="27">
        <v>1</v>
      </c>
      <c r="E103" s="30">
        <v>1</v>
      </c>
      <c r="F103" s="49">
        <v>1</v>
      </c>
      <c r="G103" s="27" t="s">
        <v>149</v>
      </c>
      <c r="H103" s="17">
        <v>74</v>
      </c>
      <c r="I103" s="26">
        <v>0</v>
      </c>
      <c r="J103" s="26">
        <v>0</v>
      </c>
      <c r="K103" s="26">
        <v>0</v>
      </c>
      <c r="L103" s="26">
        <v>0</v>
      </c>
    </row>
    <row r="104" spans="1:12" ht="26.25" hidden="1" customHeight="1" collapsed="1">
      <c r="A104" s="38">
        <v>2</v>
      </c>
      <c r="B104" s="37">
        <v>5</v>
      </c>
      <c r="C104" s="36">
        <v>3</v>
      </c>
      <c r="D104" s="41">
        <v>1</v>
      </c>
      <c r="E104" s="37">
        <v>1</v>
      </c>
      <c r="F104" s="100">
        <v>2</v>
      </c>
      <c r="G104" s="41" t="s">
        <v>148</v>
      </c>
      <c r="H104" s="17">
        <v>75</v>
      </c>
      <c r="I104" s="26">
        <v>0</v>
      </c>
      <c r="J104" s="26">
        <v>0</v>
      </c>
      <c r="K104" s="26">
        <v>0</v>
      </c>
      <c r="L104" s="26">
        <v>0</v>
      </c>
    </row>
    <row r="105" spans="1:12" ht="27.75" hidden="1" customHeight="1" collapsed="1">
      <c r="A105" s="38">
        <v>2</v>
      </c>
      <c r="B105" s="37">
        <v>5</v>
      </c>
      <c r="C105" s="36">
        <v>3</v>
      </c>
      <c r="D105" s="41">
        <v>2</v>
      </c>
      <c r="E105" s="37"/>
      <c r="F105" s="100"/>
      <c r="G105" s="41" t="s">
        <v>147</v>
      </c>
      <c r="H105" s="17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collapsed="1">
      <c r="A106" s="38">
        <v>2</v>
      </c>
      <c r="B106" s="37">
        <v>5</v>
      </c>
      <c r="C106" s="36">
        <v>3</v>
      </c>
      <c r="D106" s="41">
        <v>2</v>
      </c>
      <c r="E106" s="37">
        <v>1</v>
      </c>
      <c r="F106" s="100"/>
      <c r="G106" s="41" t="s">
        <v>147</v>
      </c>
      <c r="H106" s="17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collapsed="1">
      <c r="A107" s="38">
        <v>2</v>
      </c>
      <c r="B107" s="37">
        <v>5</v>
      </c>
      <c r="C107" s="36">
        <v>3</v>
      </c>
      <c r="D107" s="41">
        <v>2</v>
      </c>
      <c r="E107" s="37">
        <v>1</v>
      </c>
      <c r="F107" s="100">
        <v>1</v>
      </c>
      <c r="G107" s="41" t="s">
        <v>147</v>
      </c>
      <c r="H107" s="17">
        <v>78</v>
      </c>
      <c r="I107" s="26">
        <v>0</v>
      </c>
      <c r="J107" s="26">
        <v>0</v>
      </c>
      <c r="K107" s="26">
        <v>0</v>
      </c>
      <c r="L107" s="26">
        <v>0</v>
      </c>
    </row>
    <row r="108" spans="1:12" ht="18" hidden="1" customHeight="1" collapsed="1">
      <c r="A108" s="38">
        <v>2</v>
      </c>
      <c r="B108" s="37">
        <v>5</v>
      </c>
      <c r="C108" s="36">
        <v>3</v>
      </c>
      <c r="D108" s="41">
        <v>2</v>
      </c>
      <c r="E108" s="37">
        <v>1</v>
      </c>
      <c r="F108" s="100">
        <v>2</v>
      </c>
      <c r="G108" s="41" t="s">
        <v>146</v>
      </c>
      <c r="H108" s="17">
        <v>79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hidden="1" customHeight="1" collapsed="1">
      <c r="A109" s="91">
        <v>2</v>
      </c>
      <c r="B109" s="68">
        <v>6</v>
      </c>
      <c r="C109" s="67"/>
      <c r="D109" s="65"/>
      <c r="E109" s="68"/>
      <c r="F109" s="101"/>
      <c r="G109" s="92" t="s">
        <v>145</v>
      </c>
      <c r="H109" s="17">
        <v>80</v>
      </c>
      <c r="I109" s="34">
        <f>SUM(I110+I115+I119+I123+I127)</f>
        <v>0</v>
      </c>
      <c r="J109" s="40">
        <f>SUM(J110+J115+J119+J123+J127)</f>
        <v>0</v>
      </c>
      <c r="K109" s="39">
        <f>SUM(K110+K115+K119+K123+K127)</f>
        <v>0</v>
      </c>
      <c r="L109" s="34">
        <f>SUM(L110+L115+L119+L123+L127)</f>
        <v>0</v>
      </c>
    </row>
    <row r="110" spans="1:12" ht="14.25" hidden="1" customHeight="1" collapsed="1">
      <c r="A110" s="38">
        <v>2</v>
      </c>
      <c r="B110" s="37">
        <v>6</v>
      </c>
      <c r="C110" s="36">
        <v>1</v>
      </c>
      <c r="D110" s="41"/>
      <c r="E110" s="37"/>
      <c r="F110" s="100"/>
      <c r="G110" s="41" t="s">
        <v>144</v>
      </c>
      <c r="H110" s="17">
        <v>81</v>
      </c>
      <c r="I110" s="78">
        <f t="shared" ref="I110:L111" si="8">I111</f>
        <v>0</v>
      </c>
      <c r="J110" s="80">
        <f t="shared" si="8"/>
        <v>0</v>
      </c>
      <c r="K110" s="79">
        <f t="shared" si="8"/>
        <v>0</v>
      </c>
      <c r="L110" s="78">
        <f t="shared" si="8"/>
        <v>0</v>
      </c>
    </row>
    <row r="111" spans="1:12" ht="14.25" hidden="1" customHeight="1" collapsed="1">
      <c r="A111" s="31">
        <v>2</v>
      </c>
      <c r="B111" s="30">
        <v>6</v>
      </c>
      <c r="C111" s="29">
        <v>1</v>
      </c>
      <c r="D111" s="27">
        <v>1</v>
      </c>
      <c r="E111" s="30"/>
      <c r="F111" s="49"/>
      <c r="G111" s="27" t="s">
        <v>144</v>
      </c>
      <c r="H111" s="17">
        <v>82</v>
      </c>
      <c r="I111" s="34">
        <f t="shared" si="8"/>
        <v>0</v>
      </c>
      <c r="J111" s="40">
        <f t="shared" si="8"/>
        <v>0</v>
      </c>
      <c r="K111" s="39">
        <f t="shared" si="8"/>
        <v>0</v>
      </c>
      <c r="L111" s="34">
        <f t="shared" si="8"/>
        <v>0</v>
      </c>
    </row>
    <row r="112" spans="1:12" hidden="1" collapsed="1">
      <c r="A112" s="31">
        <v>2</v>
      </c>
      <c r="B112" s="30">
        <v>6</v>
      </c>
      <c r="C112" s="29">
        <v>1</v>
      </c>
      <c r="D112" s="27">
        <v>1</v>
      </c>
      <c r="E112" s="30">
        <v>1</v>
      </c>
      <c r="F112" s="49"/>
      <c r="G112" s="27" t="s">
        <v>144</v>
      </c>
      <c r="H112" s="17">
        <v>83</v>
      </c>
      <c r="I112" s="34">
        <f>SUM(I113:I114)</f>
        <v>0</v>
      </c>
      <c r="J112" s="40">
        <f>SUM(J113:J114)</f>
        <v>0</v>
      </c>
      <c r="K112" s="39">
        <f>SUM(K113:K114)</f>
        <v>0</v>
      </c>
      <c r="L112" s="34">
        <f>SUM(L113:L114)</f>
        <v>0</v>
      </c>
    </row>
    <row r="113" spans="1:12" ht="13.5" hidden="1" customHeight="1" collapsed="1">
      <c r="A113" s="31">
        <v>2</v>
      </c>
      <c r="B113" s="30">
        <v>6</v>
      </c>
      <c r="C113" s="29">
        <v>1</v>
      </c>
      <c r="D113" s="27">
        <v>1</v>
      </c>
      <c r="E113" s="30">
        <v>1</v>
      </c>
      <c r="F113" s="49">
        <v>1</v>
      </c>
      <c r="G113" s="27" t="s">
        <v>143</v>
      </c>
      <c r="H113" s="17">
        <v>84</v>
      </c>
      <c r="I113" s="26">
        <v>0</v>
      </c>
      <c r="J113" s="26">
        <v>0</v>
      </c>
      <c r="K113" s="26">
        <v>0</v>
      </c>
      <c r="L113" s="26">
        <v>0</v>
      </c>
    </row>
    <row r="114" spans="1:12" hidden="1" collapsed="1">
      <c r="A114" s="48">
        <v>2</v>
      </c>
      <c r="B114" s="47">
        <v>6</v>
      </c>
      <c r="C114" s="46">
        <v>1</v>
      </c>
      <c r="D114" s="72">
        <v>1</v>
      </c>
      <c r="E114" s="47">
        <v>1</v>
      </c>
      <c r="F114" s="97">
        <v>2</v>
      </c>
      <c r="G114" s="72" t="s">
        <v>142</v>
      </c>
      <c r="H114" s="17">
        <v>85</v>
      </c>
      <c r="I114" s="81">
        <v>0</v>
      </c>
      <c r="J114" s="81">
        <v>0</v>
      </c>
      <c r="K114" s="81">
        <v>0</v>
      </c>
      <c r="L114" s="81">
        <v>0</v>
      </c>
    </row>
    <row r="115" spans="1:12" ht="25.5" hidden="1" customHeight="1" collapsed="1">
      <c r="A115" s="31">
        <v>2</v>
      </c>
      <c r="B115" s="30">
        <v>6</v>
      </c>
      <c r="C115" s="29">
        <v>2</v>
      </c>
      <c r="D115" s="27"/>
      <c r="E115" s="30"/>
      <c r="F115" s="49"/>
      <c r="G115" s="27" t="s">
        <v>141</v>
      </c>
      <c r="H115" s="17">
        <v>86</v>
      </c>
      <c r="I115" s="34">
        <f t="shared" ref="I115:L117" si="9">I116</f>
        <v>0</v>
      </c>
      <c r="J115" s="40">
        <f t="shared" si="9"/>
        <v>0</v>
      </c>
      <c r="K115" s="39">
        <f t="shared" si="9"/>
        <v>0</v>
      </c>
      <c r="L115" s="34">
        <f t="shared" si="9"/>
        <v>0</v>
      </c>
    </row>
    <row r="116" spans="1:12" ht="14.25" hidden="1" customHeight="1" collapsed="1">
      <c r="A116" s="31">
        <v>2</v>
      </c>
      <c r="B116" s="30">
        <v>6</v>
      </c>
      <c r="C116" s="29">
        <v>2</v>
      </c>
      <c r="D116" s="27">
        <v>1</v>
      </c>
      <c r="E116" s="30"/>
      <c r="F116" s="49"/>
      <c r="G116" s="27" t="s">
        <v>141</v>
      </c>
      <c r="H116" s="17">
        <v>87</v>
      </c>
      <c r="I116" s="34">
        <f t="shared" si="9"/>
        <v>0</v>
      </c>
      <c r="J116" s="40">
        <f t="shared" si="9"/>
        <v>0</v>
      </c>
      <c r="K116" s="39">
        <f t="shared" si="9"/>
        <v>0</v>
      </c>
      <c r="L116" s="34">
        <f t="shared" si="9"/>
        <v>0</v>
      </c>
    </row>
    <row r="117" spans="1:12" ht="14.25" hidden="1" customHeight="1" collapsed="1">
      <c r="A117" s="31">
        <v>2</v>
      </c>
      <c r="B117" s="30">
        <v>6</v>
      </c>
      <c r="C117" s="29">
        <v>2</v>
      </c>
      <c r="D117" s="27">
        <v>1</v>
      </c>
      <c r="E117" s="30">
        <v>1</v>
      </c>
      <c r="F117" s="49"/>
      <c r="G117" s="27" t="s">
        <v>141</v>
      </c>
      <c r="H117" s="17">
        <v>88</v>
      </c>
      <c r="I117" s="19">
        <f t="shared" si="9"/>
        <v>0</v>
      </c>
      <c r="J117" s="99">
        <f t="shared" si="9"/>
        <v>0</v>
      </c>
      <c r="K117" s="98">
        <f t="shared" si="9"/>
        <v>0</v>
      </c>
      <c r="L117" s="19">
        <f t="shared" si="9"/>
        <v>0</v>
      </c>
    </row>
    <row r="118" spans="1:12" ht="25.5" hidden="1" customHeight="1" collapsed="1">
      <c r="A118" s="31">
        <v>2</v>
      </c>
      <c r="B118" s="30">
        <v>6</v>
      </c>
      <c r="C118" s="29">
        <v>2</v>
      </c>
      <c r="D118" s="27">
        <v>1</v>
      </c>
      <c r="E118" s="30">
        <v>1</v>
      </c>
      <c r="F118" s="49">
        <v>1</v>
      </c>
      <c r="G118" s="27" t="s">
        <v>141</v>
      </c>
      <c r="H118" s="17">
        <v>89</v>
      </c>
      <c r="I118" s="26">
        <v>0</v>
      </c>
      <c r="J118" s="26">
        <v>0</v>
      </c>
      <c r="K118" s="26">
        <v>0</v>
      </c>
      <c r="L118" s="26">
        <v>0</v>
      </c>
    </row>
    <row r="119" spans="1:12" ht="26.25" hidden="1" customHeight="1" collapsed="1">
      <c r="A119" s="48">
        <v>2</v>
      </c>
      <c r="B119" s="47">
        <v>6</v>
      </c>
      <c r="C119" s="46">
        <v>3</v>
      </c>
      <c r="D119" s="72"/>
      <c r="E119" s="47"/>
      <c r="F119" s="97"/>
      <c r="G119" s="72" t="s">
        <v>140</v>
      </c>
      <c r="H119" s="17">
        <v>90</v>
      </c>
      <c r="I119" s="44">
        <f t="shared" ref="I119:L121" si="10">I120</f>
        <v>0</v>
      </c>
      <c r="J119" s="43">
        <f t="shared" si="10"/>
        <v>0</v>
      </c>
      <c r="K119" s="42">
        <f t="shared" si="10"/>
        <v>0</v>
      </c>
      <c r="L119" s="44">
        <f t="shared" si="10"/>
        <v>0</v>
      </c>
    </row>
    <row r="120" spans="1:12" ht="25.5" hidden="1" customHeight="1" collapsed="1">
      <c r="A120" s="31">
        <v>2</v>
      </c>
      <c r="B120" s="30">
        <v>6</v>
      </c>
      <c r="C120" s="29">
        <v>3</v>
      </c>
      <c r="D120" s="27">
        <v>1</v>
      </c>
      <c r="E120" s="30"/>
      <c r="F120" s="49"/>
      <c r="G120" s="27" t="s">
        <v>140</v>
      </c>
      <c r="H120" s="17">
        <v>91</v>
      </c>
      <c r="I120" s="34">
        <f t="shared" si="10"/>
        <v>0</v>
      </c>
      <c r="J120" s="40">
        <f t="shared" si="10"/>
        <v>0</v>
      </c>
      <c r="K120" s="39">
        <f t="shared" si="10"/>
        <v>0</v>
      </c>
      <c r="L120" s="34">
        <f t="shared" si="10"/>
        <v>0</v>
      </c>
    </row>
    <row r="121" spans="1:12" ht="26.25" hidden="1" customHeight="1" collapsed="1">
      <c r="A121" s="31">
        <v>2</v>
      </c>
      <c r="B121" s="30">
        <v>6</v>
      </c>
      <c r="C121" s="29">
        <v>3</v>
      </c>
      <c r="D121" s="27">
        <v>1</v>
      </c>
      <c r="E121" s="30">
        <v>1</v>
      </c>
      <c r="F121" s="49"/>
      <c r="G121" s="27" t="s">
        <v>140</v>
      </c>
      <c r="H121" s="17">
        <v>92</v>
      </c>
      <c r="I121" s="34">
        <f t="shared" si="10"/>
        <v>0</v>
      </c>
      <c r="J121" s="40">
        <f t="shared" si="10"/>
        <v>0</v>
      </c>
      <c r="K121" s="39">
        <f t="shared" si="10"/>
        <v>0</v>
      </c>
      <c r="L121" s="34">
        <f t="shared" si="10"/>
        <v>0</v>
      </c>
    </row>
    <row r="122" spans="1:12" ht="27" hidden="1" customHeight="1" collapsed="1">
      <c r="A122" s="31">
        <v>2</v>
      </c>
      <c r="B122" s="30">
        <v>6</v>
      </c>
      <c r="C122" s="29">
        <v>3</v>
      </c>
      <c r="D122" s="27">
        <v>1</v>
      </c>
      <c r="E122" s="30">
        <v>1</v>
      </c>
      <c r="F122" s="49">
        <v>1</v>
      </c>
      <c r="G122" s="27" t="s">
        <v>140</v>
      </c>
      <c r="H122" s="17">
        <v>93</v>
      </c>
      <c r="I122" s="26">
        <v>0</v>
      </c>
      <c r="J122" s="26">
        <v>0</v>
      </c>
      <c r="K122" s="26">
        <v>0</v>
      </c>
      <c r="L122" s="26">
        <v>0</v>
      </c>
    </row>
    <row r="123" spans="1:12" ht="25.5" hidden="1" customHeight="1" collapsed="1">
      <c r="A123" s="48">
        <v>2</v>
      </c>
      <c r="B123" s="47">
        <v>6</v>
      </c>
      <c r="C123" s="46">
        <v>4</v>
      </c>
      <c r="D123" s="72"/>
      <c r="E123" s="47"/>
      <c r="F123" s="97"/>
      <c r="G123" s="72" t="s">
        <v>139</v>
      </c>
      <c r="H123" s="17">
        <v>94</v>
      </c>
      <c r="I123" s="44">
        <f t="shared" ref="I123:L125" si="11">I124</f>
        <v>0</v>
      </c>
      <c r="J123" s="43">
        <f t="shared" si="11"/>
        <v>0</v>
      </c>
      <c r="K123" s="42">
        <f t="shared" si="11"/>
        <v>0</v>
      </c>
      <c r="L123" s="44">
        <f t="shared" si="11"/>
        <v>0</v>
      </c>
    </row>
    <row r="124" spans="1:12" ht="27" hidden="1" customHeight="1" collapsed="1">
      <c r="A124" s="31">
        <v>2</v>
      </c>
      <c r="B124" s="30">
        <v>6</v>
      </c>
      <c r="C124" s="29">
        <v>4</v>
      </c>
      <c r="D124" s="27">
        <v>1</v>
      </c>
      <c r="E124" s="30"/>
      <c r="F124" s="49"/>
      <c r="G124" s="27" t="s">
        <v>139</v>
      </c>
      <c r="H124" s="17">
        <v>95</v>
      </c>
      <c r="I124" s="34">
        <f t="shared" si="11"/>
        <v>0</v>
      </c>
      <c r="J124" s="40">
        <f t="shared" si="11"/>
        <v>0</v>
      </c>
      <c r="K124" s="39">
        <f t="shared" si="11"/>
        <v>0</v>
      </c>
      <c r="L124" s="34">
        <f t="shared" si="11"/>
        <v>0</v>
      </c>
    </row>
    <row r="125" spans="1:12" ht="27" hidden="1" customHeight="1" collapsed="1">
      <c r="A125" s="31">
        <v>2</v>
      </c>
      <c r="B125" s="30">
        <v>6</v>
      </c>
      <c r="C125" s="29">
        <v>4</v>
      </c>
      <c r="D125" s="27">
        <v>1</v>
      </c>
      <c r="E125" s="30">
        <v>1</v>
      </c>
      <c r="F125" s="49"/>
      <c r="G125" s="27" t="s">
        <v>139</v>
      </c>
      <c r="H125" s="17">
        <v>96</v>
      </c>
      <c r="I125" s="34">
        <f t="shared" si="11"/>
        <v>0</v>
      </c>
      <c r="J125" s="40">
        <f t="shared" si="11"/>
        <v>0</v>
      </c>
      <c r="K125" s="39">
        <f t="shared" si="11"/>
        <v>0</v>
      </c>
      <c r="L125" s="34">
        <f t="shared" si="11"/>
        <v>0</v>
      </c>
    </row>
    <row r="126" spans="1:12" ht="27.75" hidden="1" customHeight="1" collapsed="1">
      <c r="A126" s="31">
        <v>2</v>
      </c>
      <c r="B126" s="30">
        <v>6</v>
      </c>
      <c r="C126" s="29">
        <v>4</v>
      </c>
      <c r="D126" s="27">
        <v>1</v>
      </c>
      <c r="E126" s="30">
        <v>1</v>
      </c>
      <c r="F126" s="49">
        <v>1</v>
      </c>
      <c r="G126" s="27" t="s">
        <v>139</v>
      </c>
      <c r="H126" s="17">
        <v>97</v>
      </c>
      <c r="I126" s="26">
        <v>0</v>
      </c>
      <c r="J126" s="26">
        <v>0</v>
      </c>
      <c r="K126" s="26">
        <v>0</v>
      </c>
      <c r="L126" s="26">
        <v>0</v>
      </c>
    </row>
    <row r="127" spans="1:12" ht="27" hidden="1" customHeight="1" collapsed="1">
      <c r="A127" s="38">
        <v>2</v>
      </c>
      <c r="B127" s="56">
        <v>6</v>
      </c>
      <c r="C127" s="62">
        <v>5</v>
      </c>
      <c r="D127" s="51"/>
      <c r="E127" s="56"/>
      <c r="F127" s="50"/>
      <c r="G127" s="51" t="s">
        <v>137</v>
      </c>
      <c r="H127" s="17">
        <v>98</v>
      </c>
      <c r="I127" s="54">
        <f t="shared" ref="I127:L129" si="12">I128</f>
        <v>0</v>
      </c>
      <c r="J127" s="75">
        <f t="shared" si="12"/>
        <v>0</v>
      </c>
      <c r="K127" s="52">
        <f t="shared" si="12"/>
        <v>0</v>
      </c>
      <c r="L127" s="54">
        <f t="shared" si="12"/>
        <v>0</v>
      </c>
    </row>
    <row r="128" spans="1:12" ht="29.25" hidden="1" customHeight="1" collapsed="1">
      <c r="A128" s="31">
        <v>2</v>
      </c>
      <c r="B128" s="30">
        <v>6</v>
      </c>
      <c r="C128" s="29">
        <v>5</v>
      </c>
      <c r="D128" s="27">
        <v>1</v>
      </c>
      <c r="E128" s="30"/>
      <c r="F128" s="49"/>
      <c r="G128" s="51" t="s">
        <v>138</v>
      </c>
      <c r="H128" s="17">
        <v>99</v>
      </c>
      <c r="I128" s="34">
        <f t="shared" si="12"/>
        <v>0</v>
      </c>
      <c r="J128" s="40">
        <f t="shared" si="12"/>
        <v>0</v>
      </c>
      <c r="K128" s="39">
        <f t="shared" si="12"/>
        <v>0</v>
      </c>
      <c r="L128" s="34">
        <f t="shared" si="12"/>
        <v>0</v>
      </c>
    </row>
    <row r="129" spans="1:12" ht="25.5" hidden="1" customHeight="1" collapsed="1">
      <c r="A129" s="31">
        <v>2</v>
      </c>
      <c r="B129" s="30">
        <v>6</v>
      </c>
      <c r="C129" s="29">
        <v>5</v>
      </c>
      <c r="D129" s="27">
        <v>1</v>
      </c>
      <c r="E129" s="30">
        <v>1</v>
      </c>
      <c r="F129" s="49"/>
      <c r="G129" s="51" t="s">
        <v>137</v>
      </c>
      <c r="H129" s="17">
        <v>100</v>
      </c>
      <c r="I129" s="34">
        <f t="shared" si="12"/>
        <v>0</v>
      </c>
      <c r="J129" s="40">
        <f t="shared" si="12"/>
        <v>0</v>
      </c>
      <c r="K129" s="39">
        <f t="shared" si="12"/>
        <v>0</v>
      </c>
      <c r="L129" s="34">
        <f t="shared" si="12"/>
        <v>0</v>
      </c>
    </row>
    <row r="130" spans="1:12" ht="27.75" hidden="1" customHeight="1" collapsed="1">
      <c r="A130" s="30">
        <v>2</v>
      </c>
      <c r="B130" s="29">
        <v>6</v>
      </c>
      <c r="C130" s="30">
        <v>5</v>
      </c>
      <c r="D130" s="30">
        <v>1</v>
      </c>
      <c r="E130" s="27">
        <v>1</v>
      </c>
      <c r="F130" s="49">
        <v>1</v>
      </c>
      <c r="G130" s="51" t="s">
        <v>136</v>
      </c>
      <c r="H130" s="17">
        <v>101</v>
      </c>
      <c r="I130" s="26">
        <v>0</v>
      </c>
      <c r="J130" s="26">
        <v>0</v>
      </c>
      <c r="K130" s="26">
        <v>0</v>
      </c>
      <c r="L130" s="26">
        <v>0</v>
      </c>
    </row>
    <row r="131" spans="1:12" ht="14.25" customHeight="1">
      <c r="A131" s="91">
        <v>2</v>
      </c>
      <c r="B131" s="68">
        <v>7</v>
      </c>
      <c r="C131" s="68"/>
      <c r="D131" s="67"/>
      <c r="E131" s="67"/>
      <c r="F131" s="66"/>
      <c r="G131" s="65" t="s">
        <v>135</v>
      </c>
      <c r="H131" s="17">
        <v>102</v>
      </c>
      <c r="I131" s="39">
        <f>SUM(I132+I137+I145)</f>
        <v>1779</v>
      </c>
      <c r="J131" s="40">
        <f>SUM(J132+J137+J145)</f>
        <v>1779</v>
      </c>
      <c r="K131" s="39">
        <f>SUM(K132+K137+K145)</f>
        <v>1779</v>
      </c>
      <c r="L131" s="34">
        <f>SUM(L132+L137+L145)</f>
        <v>1779</v>
      </c>
    </row>
    <row r="132" spans="1:12" hidden="1" collapsed="1">
      <c r="A132" s="31">
        <v>2</v>
      </c>
      <c r="B132" s="30">
        <v>7</v>
      </c>
      <c r="C132" s="30">
        <v>1</v>
      </c>
      <c r="D132" s="29"/>
      <c r="E132" s="29"/>
      <c r="F132" s="28"/>
      <c r="G132" s="27" t="s">
        <v>134</v>
      </c>
      <c r="H132" s="17">
        <v>103</v>
      </c>
      <c r="I132" s="39">
        <f t="shared" ref="I132:L133" si="13">I133</f>
        <v>0</v>
      </c>
      <c r="J132" s="40">
        <f t="shared" si="13"/>
        <v>0</v>
      </c>
      <c r="K132" s="39">
        <f t="shared" si="13"/>
        <v>0</v>
      </c>
      <c r="L132" s="34">
        <f t="shared" si="13"/>
        <v>0</v>
      </c>
    </row>
    <row r="133" spans="1:12" ht="14.25" hidden="1" customHeight="1" collapsed="1">
      <c r="A133" s="31">
        <v>2</v>
      </c>
      <c r="B133" s="30">
        <v>7</v>
      </c>
      <c r="C133" s="30">
        <v>1</v>
      </c>
      <c r="D133" s="29">
        <v>1</v>
      </c>
      <c r="E133" s="29"/>
      <c r="F133" s="28"/>
      <c r="G133" s="27" t="s">
        <v>134</v>
      </c>
      <c r="H133" s="17">
        <v>104</v>
      </c>
      <c r="I133" s="39">
        <f t="shared" si="13"/>
        <v>0</v>
      </c>
      <c r="J133" s="40">
        <f t="shared" si="13"/>
        <v>0</v>
      </c>
      <c r="K133" s="39">
        <f t="shared" si="13"/>
        <v>0</v>
      </c>
      <c r="L133" s="34">
        <f t="shared" si="13"/>
        <v>0</v>
      </c>
    </row>
    <row r="134" spans="1:12" ht="15.75" hidden="1" customHeight="1" collapsed="1">
      <c r="A134" s="31">
        <v>2</v>
      </c>
      <c r="B134" s="30">
        <v>7</v>
      </c>
      <c r="C134" s="30">
        <v>1</v>
      </c>
      <c r="D134" s="29">
        <v>1</v>
      </c>
      <c r="E134" s="29">
        <v>1</v>
      </c>
      <c r="F134" s="28"/>
      <c r="G134" s="27" t="s">
        <v>134</v>
      </c>
      <c r="H134" s="17">
        <v>105</v>
      </c>
      <c r="I134" s="39">
        <f>SUM(I135:I136)</f>
        <v>0</v>
      </c>
      <c r="J134" s="40">
        <f>SUM(J135:J136)</f>
        <v>0</v>
      </c>
      <c r="K134" s="39">
        <f>SUM(K135:K136)</f>
        <v>0</v>
      </c>
      <c r="L134" s="34">
        <f>SUM(L135:L136)</f>
        <v>0</v>
      </c>
    </row>
    <row r="135" spans="1:12" ht="14.25" hidden="1" customHeight="1" collapsed="1">
      <c r="A135" s="48">
        <v>2</v>
      </c>
      <c r="B135" s="47">
        <v>7</v>
      </c>
      <c r="C135" s="48">
        <v>1</v>
      </c>
      <c r="D135" s="30">
        <v>1</v>
      </c>
      <c r="E135" s="46">
        <v>1</v>
      </c>
      <c r="F135" s="45">
        <v>1</v>
      </c>
      <c r="G135" s="72" t="s">
        <v>133</v>
      </c>
      <c r="H135" s="17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30">
        <v>2</v>
      </c>
      <c r="B136" s="30">
        <v>7</v>
      </c>
      <c r="C136" s="31">
        <v>1</v>
      </c>
      <c r="D136" s="30">
        <v>1</v>
      </c>
      <c r="E136" s="29">
        <v>1</v>
      </c>
      <c r="F136" s="28">
        <v>2</v>
      </c>
      <c r="G136" s="27" t="s">
        <v>132</v>
      </c>
      <c r="H136" s="17">
        <v>107</v>
      </c>
      <c r="I136" s="63">
        <v>0</v>
      </c>
      <c r="J136" s="63">
        <v>0</v>
      </c>
      <c r="K136" s="63">
        <v>0</v>
      </c>
      <c r="L136" s="63">
        <v>0</v>
      </c>
    </row>
    <row r="137" spans="1:12" ht="25.5" hidden="1" customHeight="1" collapsed="1">
      <c r="A137" s="38">
        <v>2</v>
      </c>
      <c r="B137" s="37">
        <v>7</v>
      </c>
      <c r="C137" s="38">
        <v>2</v>
      </c>
      <c r="D137" s="37"/>
      <c r="E137" s="36"/>
      <c r="F137" s="35"/>
      <c r="G137" s="41" t="s">
        <v>131</v>
      </c>
      <c r="H137" s="17">
        <v>108</v>
      </c>
      <c r="I137" s="79">
        <f t="shared" ref="I137:L138" si="14">I138</f>
        <v>0</v>
      </c>
      <c r="J137" s="80">
        <f t="shared" si="14"/>
        <v>0</v>
      </c>
      <c r="K137" s="79">
        <f t="shared" si="14"/>
        <v>0</v>
      </c>
      <c r="L137" s="78">
        <f t="shared" si="14"/>
        <v>0</v>
      </c>
    </row>
    <row r="138" spans="1:12" ht="25.5" hidden="1" customHeight="1" collapsed="1">
      <c r="A138" s="31">
        <v>2</v>
      </c>
      <c r="B138" s="30">
        <v>7</v>
      </c>
      <c r="C138" s="31">
        <v>2</v>
      </c>
      <c r="D138" s="30">
        <v>1</v>
      </c>
      <c r="E138" s="29"/>
      <c r="F138" s="28"/>
      <c r="G138" s="27" t="s">
        <v>130</v>
      </c>
      <c r="H138" s="17">
        <v>109</v>
      </c>
      <c r="I138" s="39">
        <f t="shared" si="14"/>
        <v>0</v>
      </c>
      <c r="J138" s="40">
        <f t="shared" si="14"/>
        <v>0</v>
      </c>
      <c r="K138" s="39">
        <f t="shared" si="14"/>
        <v>0</v>
      </c>
      <c r="L138" s="34">
        <f t="shared" si="14"/>
        <v>0</v>
      </c>
    </row>
    <row r="139" spans="1:12" ht="25.5" hidden="1" customHeight="1" collapsed="1">
      <c r="A139" s="31">
        <v>2</v>
      </c>
      <c r="B139" s="30">
        <v>7</v>
      </c>
      <c r="C139" s="31">
        <v>2</v>
      </c>
      <c r="D139" s="30">
        <v>1</v>
      </c>
      <c r="E139" s="29">
        <v>1</v>
      </c>
      <c r="F139" s="28"/>
      <c r="G139" s="27" t="s">
        <v>130</v>
      </c>
      <c r="H139" s="17">
        <v>110</v>
      </c>
      <c r="I139" s="39">
        <f>SUM(I140:I141)</f>
        <v>0</v>
      </c>
      <c r="J139" s="40">
        <f>SUM(J140:J141)</f>
        <v>0</v>
      </c>
      <c r="K139" s="39">
        <f>SUM(K140:K141)</f>
        <v>0</v>
      </c>
      <c r="L139" s="34">
        <f>SUM(L140:L141)</f>
        <v>0</v>
      </c>
    </row>
    <row r="140" spans="1:12" ht="12" hidden="1" customHeight="1" collapsed="1">
      <c r="A140" s="31">
        <v>2</v>
      </c>
      <c r="B140" s="30">
        <v>7</v>
      </c>
      <c r="C140" s="31">
        <v>2</v>
      </c>
      <c r="D140" s="30">
        <v>1</v>
      </c>
      <c r="E140" s="29">
        <v>1</v>
      </c>
      <c r="F140" s="28">
        <v>1</v>
      </c>
      <c r="G140" s="27" t="s">
        <v>129</v>
      </c>
      <c r="H140" s="17">
        <v>111</v>
      </c>
      <c r="I140" s="63">
        <v>0</v>
      </c>
      <c r="J140" s="63">
        <v>0</v>
      </c>
      <c r="K140" s="63">
        <v>0</v>
      </c>
      <c r="L140" s="63">
        <v>0</v>
      </c>
    </row>
    <row r="141" spans="1:12" ht="15" hidden="1" customHeight="1" collapsed="1">
      <c r="A141" s="31">
        <v>2</v>
      </c>
      <c r="B141" s="30">
        <v>7</v>
      </c>
      <c r="C141" s="31">
        <v>2</v>
      </c>
      <c r="D141" s="30">
        <v>1</v>
      </c>
      <c r="E141" s="29">
        <v>1</v>
      </c>
      <c r="F141" s="28">
        <v>2</v>
      </c>
      <c r="G141" s="27" t="s">
        <v>128</v>
      </c>
      <c r="H141" s="17">
        <v>112</v>
      </c>
      <c r="I141" s="63">
        <v>0</v>
      </c>
      <c r="J141" s="63">
        <v>0</v>
      </c>
      <c r="K141" s="63">
        <v>0</v>
      </c>
      <c r="L141" s="63">
        <v>0</v>
      </c>
    </row>
    <row r="142" spans="1:12" ht="15" hidden="1" customHeight="1" collapsed="1">
      <c r="A142" s="31">
        <v>2</v>
      </c>
      <c r="B142" s="30">
        <v>7</v>
      </c>
      <c r="C142" s="31">
        <v>2</v>
      </c>
      <c r="D142" s="30">
        <v>2</v>
      </c>
      <c r="E142" s="29"/>
      <c r="F142" s="28"/>
      <c r="G142" s="27" t="s">
        <v>127</v>
      </c>
      <c r="H142" s="1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31">
        <v>2</v>
      </c>
      <c r="B143" s="30">
        <v>7</v>
      </c>
      <c r="C143" s="31">
        <v>2</v>
      </c>
      <c r="D143" s="30">
        <v>2</v>
      </c>
      <c r="E143" s="29">
        <v>1</v>
      </c>
      <c r="F143" s="28"/>
      <c r="G143" s="27" t="s">
        <v>127</v>
      </c>
      <c r="H143" s="1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31">
        <v>2</v>
      </c>
      <c r="B144" s="30">
        <v>7</v>
      </c>
      <c r="C144" s="31">
        <v>2</v>
      </c>
      <c r="D144" s="30">
        <v>2</v>
      </c>
      <c r="E144" s="29">
        <v>1</v>
      </c>
      <c r="F144" s="28">
        <v>1</v>
      </c>
      <c r="G144" s="27" t="s">
        <v>127</v>
      </c>
      <c r="H144" s="17">
        <v>115</v>
      </c>
      <c r="I144" s="63">
        <v>0</v>
      </c>
      <c r="J144" s="63">
        <v>0</v>
      </c>
      <c r="K144" s="63">
        <v>0</v>
      </c>
      <c r="L144" s="63">
        <v>0</v>
      </c>
    </row>
    <row r="145" spans="1:12" hidden="1" collapsed="1">
      <c r="A145" s="31">
        <v>2</v>
      </c>
      <c r="B145" s="30">
        <v>7</v>
      </c>
      <c r="C145" s="31">
        <v>3</v>
      </c>
      <c r="D145" s="30"/>
      <c r="E145" s="29"/>
      <c r="F145" s="28"/>
      <c r="G145" s="27" t="s">
        <v>126</v>
      </c>
      <c r="H145" s="17">
        <v>116</v>
      </c>
      <c r="I145" s="39">
        <f t="shared" ref="I145:L146" si="15">I146</f>
        <v>1779</v>
      </c>
      <c r="J145" s="40">
        <f t="shared" si="15"/>
        <v>1779</v>
      </c>
      <c r="K145" s="39">
        <f t="shared" si="15"/>
        <v>1779</v>
      </c>
      <c r="L145" s="34">
        <f t="shared" si="15"/>
        <v>1779</v>
      </c>
    </row>
    <row r="146" spans="1:12" hidden="1" collapsed="1">
      <c r="A146" s="38">
        <v>2</v>
      </c>
      <c r="B146" s="56">
        <v>7</v>
      </c>
      <c r="C146" s="64">
        <v>3</v>
      </c>
      <c r="D146" s="56">
        <v>1</v>
      </c>
      <c r="E146" s="62"/>
      <c r="F146" s="55"/>
      <c r="G146" s="51" t="s">
        <v>126</v>
      </c>
      <c r="H146" s="17">
        <v>117</v>
      </c>
      <c r="I146" s="52">
        <f t="shared" si="15"/>
        <v>1779</v>
      </c>
      <c r="J146" s="75">
        <f t="shared" si="15"/>
        <v>1779</v>
      </c>
      <c r="K146" s="52">
        <f t="shared" si="15"/>
        <v>1779</v>
      </c>
      <c r="L146" s="54">
        <f t="shared" si="15"/>
        <v>1779</v>
      </c>
    </row>
    <row r="147" spans="1:12" hidden="1" collapsed="1">
      <c r="A147" s="31">
        <v>2</v>
      </c>
      <c r="B147" s="30">
        <v>7</v>
      </c>
      <c r="C147" s="31">
        <v>3</v>
      </c>
      <c r="D147" s="30">
        <v>1</v>
      </c>
      <c r="E147" s="29">
        <v>1</v>
      </c>
      <c r="F147" s="28"/>
      <c r="G147" s="27" t="s">
        <v>126</v>
      </c>
      <c r="H147" s="17">
        <v>118</v>
      </c>
      <c r="I147" s="39">
        <f>SUM(I148:I149)</f>
        <v>1779</v>
      </c>
      <c r="J147" s="40">
        <f>SUM(J148:J149)</f>
        <v>1779</v>
      </c>
      <c r="K147" s="39">
        <f>SUM(K148:K149)</f>
        <v>1779</v>
      </c>
      <c r="L147" s="34">
        <f>SUM(L148:L149)</f>
        <v>1779</v>
      </c>
    </row>
    <row r="148" spans="1:12">
      <c r="A148" s="48">
        <v>2</v>
      </c>
      <c r="B148" s="47">
        <v>7</v>
      </c>
      <c r="C148" s="48">
        <v>3</v>
      </c>
      <c r="D148" s="47">
        <v>1</v>
      </c>
      <c r="E148" s="46">
        <v>1</v>
      </c>
      <c r="F148" s="45">
        <v>1</v>
      </c>
      <c r="G148" s="72" t="s">
        <v>125</v>
      </c>
      <c r="H148" s="17">
        <v>119</v>
      </c>
      <c r="I148" s="94">
        <v>1779</v>
      </c>
      <c r="J148" s="94">
        <v>1779</v>
      </c>
      <c r="K148" s="94">
        <v>1779</v>
      </c>
      <c r="L148" s="94">
        <v>1779</v>
      </c>
    </row>
    <row r="149" spans="1:12" ht="16.5" hidden="1" customHeight="1" collapsed="1">
      <c r="A149" s="31">
        <v>2</v>
      </c>
      <c r="B149" s="30">
        <v>7</v>
      </c>
      <c r="C149" s="31">
        <v>3</v>
      </c>
      <c r="D149" s="30">
        <v>1</v>
      </c>
      <c r="E149" s="29">
        <v>1</v>
      </c>
      <c r="F149" s="28">
        <v>2</v>
      </c>
      <c r="G149" s="27" t="s">
        <v>124</v>
      </c>
      <c r="H149" s="17">
        <v>120</v>
      </c>
      <c r="I149" s="63">
        <v>0</v>
      </c>
      <c r="J149" s="26">
        <v>0</v>
      </c>
      <c r="K149" s="26">
        <v>0</v>
      </c>
      <c r="L149" s="26">
        <v>0</v>
      </c>
    </row>
    <row r="150" spans="1:12" ht="15" hidden="1" customHeight="1" collapsed="1">
      <c r="A150" s="91">
        <v>2</v>
      </c>
      <c r="B150" s="91">
        <v>8</v>
      </c>
      <c r="C150" s="68"/>
      <c r="D150" s="90"/>
      <c r="E150" s="89"/>
      <c r="F150" s="88"/>
      <c r="G150" s="96" t="s">
        <v>123</v>
      </c>
      <c r="H150" s="17">
        <v>121</v>
      </c>
      <c r="I150" s="42">
        <f>I151</f>
        <v>0</v>
      </c>
      <c r="J150" s="43">
        <f>J151</f>
        <v>0</v>
      </c>
      <c r="K150" s="42">
        <f>K151</f>
        <v>0</v>
      </c>
      <c r="L150" s="44">
        <f>L151</f>
        <v>0</v>
      </c>
    </row>
    <row r="151" spans="1:12" ht="14.25" hidden="1" customHeight="1" collapsed="1">
      <c r="A151" s="38">
        <v>2</v>
      </c>
      <c r="B151" s="38">
        <v>8</v>
      </c>
      <c r="C151" s="38">
        <v>1</v>
      </c>
      <c r="D151" s="37"/>
      <c r="E151" s="36"/>
      <c r="F151" s="35"/>
      <c r="G151" s="72" t="s">
        <v>123</v>
      </c>
      <c r="H151" s="17">
        <v>122</v>
      </c>
      <c r="I151" s="42">
        <f>I152+I157</f>
        <v>0</v>
      </c>
      <c r="J151" s="43">
        <f>J152+J157</f>
        <v>0</v>
      </c>
      <c r="K151" s="42">
        <f>K152+K157</f>
        <v>0</v>
      </c>
      <c r="L151" s="44">
        <f>L152+L157</f>
        <v>0</v>
      </c>
    </row>
    <row r="152" spans="1:12" ht="13.5" hidden="1" customHeight="1" collapsed="1">
      <c r="A152" s="31">
        <v>2</v>
      </c>
      <c r="B152" s="30">
        <v>8</v>
      </c>
      <c r="C152" s="27">
        <v>1</v>
      </c>
      <c r="D152" s="30">
        <v>1</v>
      </c>
      <c r="E152" s="29"/>
      <c r="F152" s="28"/>
      <c r="G152" s="27" t="s">
        <v>122</v>
      </c>
      <c r="H152" s="17">
        <v>123</v>
      </c>
      <c r="I152" s="39">
        <f>I153</f>
        <v>0</v>
      </c>
      <c r="J152" s="40">
        <f>J153</f>
        <v>0</v>
      </c>
      <c r="K152" s="39">
        <f>K153</f>
        <v>0</v>
      </c>
      <c r="L152" s="34">
        <f>L153</f>
        <v>0</v>
      </c>
    </row>
    <row r="153" spans="1:12" ht="13.5" hidden="1" customHeight="1" collapsed="1">
      <c r="A153" s="31">
        <v>2</v>
      </c>
      <c r="B153" s="30">
        <v>8</v>
      </c>
      <c r="C153" s="72">
        <v>1</v>
      </c>
      <c r="D153" s="47">
        <v>1</v>
      </c>
      <c r="E153" s="46">
        <v>1</v>
      </c>
      <c r="F153" s="45"/>
      <c r="G153" s="27" t="s">
        <v>122</v>
      </c>
      <c r="H153" s="17">
        <v>124</v>
      </c>
      <c r="I153" s="42">
        <f>SUM(I154:I156)</f>
        <v>0</v>
      </c>
      <c r="J153" s="42">
        <f>SUM(J154:J156)</f>
        <v>0</v>
      </c>
      <c r="K153" s="42">
        <f>SUM(K154:K156)</f>
        <v>0</v>
      </c>
      <c r="L153" s="42">
        <f>SUM(L154:L156)</f>
        <v>0</v>
      </c>
    </row>
    <row r="154" spans="1:12" ht="13.5" hidden="1" customHeight="1" collapsed="1">
      <c r="A154" s="30">
        <v>2</v>
      </c>
      <c r="B154" s="47">
        <v>8</v>
      </c>
      <c r="C154" s="27">
        <v>1</v>
      </c>
      <c r="D154" s="30">
        <v>1</v>
      </c>
      <c r="E154" s="29">
        <v>1</v>
      </c>
      <c r="F154" s="28">
        <v>1</v>
      </c>
      <c r="G154" s="27" t="s">
        <v>121</v>
      </c>
      <c r="H154" s="17">
        <v>125</v>
      </c>
      <c r="I154" s="63">
        <v>0</v>
      </c>
      <c r="J154" s="63">
        <v>0</v>
      </c>
      <c r="K154" s="63">
        <v>0</v>
      </c>
      <c r="L154" s="63">
        <v>0</v>
      </c>
    </row>
    <row r="155" spans="1:12" ht="15.75" hidden="1" customHeight="1" collapsed="1">
      <c r="A155" s="38">
        <v>2</v>
      </c>
      <c r="B155" s="56">
        <v>8</v>
      </c>
      <c r="C155" s="51">
        <v>1</v>
      </c>
      <c r="D155" s="56">
        <v>1</v>
      </c>
      <c r="E155" s="62">
        <v>1</v>
      </c>
      <c r="F155" s="55">
        <v>2</v>
      </c>
      <c r="G155" s="51" t="s">
        <v>120</v>
      </c>
      <c r="H155" s="17">
        <v>126</v>
      </c>
      <c r="I155" s="73">
        <v>0</v>
      </c>
      <c r="J155" s="73">
        <v>0</v>
      </c>
      <c r="K155" s="73">
        <v>0</v>
      </c>
      <c r="L155" s="73">
        <v>0</v>
      </c>
    </row>
    <row r="156" spans="1:12" hidden="1" collapsed="1">
      <c r="A156" s="38">
        <v>2</v>
      </c>
      <c r="B156" s="56">
        <v>8</v>
      </c>
      <c r="C156" s="51">
        <v>1</v>
      </c>
      <c r="D156" s="56">
        <v>1</v>
      </c>
      <c r="E156" s="62">
        <v>1</v>
      </c>
      <c r="F156" s="55">
        <v>3</v>
      </c>
      <c r="G156" s="51" t="s">
        <v>119</v>
      </c>
      <c r="H156" s="17">
        <v>127</v>
      </c>
      <c r="I156" s="73">
        <v>0</v>
      </c>
      <c r="J156" s="95">
        <v>0</v>
      </c>
      <c r="K156" s="73">
        <v>0</v>
      </c>
      <c r="L156" s="57">
        <v>0</v>
      </c>
    </row>
    <row r="157" spans="1:12" ht="15" hidden="1" customHeight="1" collapsed="1">
      <c r="A157" s="31">
        <v>2</v>
      </c>
      <c r="B157" s="30">
        <v>8</v>
      </c>
      <c r="C157" s="27">
        <v>1</v>
      </c>
      <c r="D157" s="30">
        <v>2</v>
      </c>
      <c r="E157" s="29"/>
      <c r="F157" s="28"/>
      <c r="G157" s="27" t="s">
        <v>118</v>
      </c>
      <c r="H157" s="17">
        <v>128</v>
      </c>
      <c r="I157" s="39">
        <f t="shared" ref="I157:L158" si="16">I158</f>
        <v>0</v>
      </c>
      <c r="J157" s="40">
        <f t="shared" si="16"/>
        <v>0</v>
      </c>
      <c r="K157" s="39">
        <f t="shared" si="16"/>
        <v>0</v>
      </c>
      <c r="L157" s="34">
        <f t="shared" si="16"/>
        <v>0</v>
      </c>
    </row>
    <row r="158" spans="1:12" hidden="1" collapsed="1">
      <c r="A158" s="31">
        <v>2</v>
      </c>
      <c r="B158" s="30">
        <v>8</v>
      </c>
      <c r="C158" s="27">
        <v>1</v>
      </c>
      <c r="D158" s="30">
        <v>2</v>
      </c>
      <c r="E158" s="29">
        <v>1</v>
      </c>
      <c r="F158" s="28"/>
      <c r="G158" s="27" t="s">
        <v>118</v>
      </c>
      <c r="H158" s="17">
        <v>129</v>
      </c>
      <c r="I158" s="39">
        <f t="shared" si="16"/>
        <v>0</v>
      </c>
      <c r="J158" s="40">
        <f t="shared" si="16"/>
        <v>0</v>
      </c>
      <c r="K158" s="39">
        <f t="shared" si="16"/>
        <v>0</v>
      </c>
      <c r="L158" s="34">
        <f t="shared" si="16"/>
        <v>0</v>
      </c>
    </row>
    <row r="159" spans="1:12" hidden="1" collapsed="1">
      <c r="A159" s="38">
        <v>2</v>
      </c>
      <c r="B159" s="37">
        <v>8</v>
      </c>
      <c r="C159" s="41">
        <v>1</v>
      </c>
      <c r="D159" s="37">
        <v>2</v>
      </c>
      <c r="E159" s="36">
        <v>1</v>
      </c>
      <c r="F159" s="35">
        <v>1</v>
      </c>
      <c r="G159" s="27" t="s">
        <v>118</v>
      </c>
      <c r="H159" s="17">
        <v>130</v>
      </c>
      <c r="I159" s="32">
        <v>0</v>
      </c>
      <c r="J159" s="26">
        <v>0</v>
      </c>
      <c r="K159" s="26">
        <v>0</v>
      </c>
      <c r="L159" s="26">
        <v>0</v>
      </c>
    </row>
    <row r="160" spans="1:12" ht="39.75" hidden="1" customHeight="1" collapsed="1">
      <c r="A160" s="91">
        <v>2</v>
      </c>
      <c r="B160" s="68">
        <v>9</v>
      </c>
      <c r="C160" s="65"/>
      <c r="D160" s="68"/>
      <c r="E160" s="67"/>
      <c r="F160" s="66"/>
      <c r="G160" s="65" t="s">
        <v>117</v>
      </c>
      <c r="H160" s="17">
        <v>131</v>
      </c>
      <c r="I160" s="39">
        <f>I161+I165</f>
        <v>0</v>
      </c>
      <c r="J160" s="40">
        <f>J161+J165</f>
        <v>0</v>
      </c>
      <c r="K160" s="39">
        <f>K161+K165</f>
        <v>0</v>
      </c>
      <c r="L160" s="34">
        <f>L161+L165</f>
        <v>0</v>
      </c>
    </row>
    <row r="161" spans="1:12" s="41" customFormat="1" ht="39" hidden="1" customHeight="1" collapsed="1">
      <c r="A161" s="31">
        <v>2</v>
      </c>
      <c r="B161" s="30">
        <v>9</v>
      </c>
      <c r="C161" s="27">
        <v>1</v>
      </c>
      <c r="D161" s="30"/>
      <c r="E161" s="29"/>
      <c r="F161" s="28"/>
      <c r="G161" s="27" t="s">
        <v>116</v>
      </c>
      <c r="H161" s="17">
        <v>132</v>
      </c>
      <c r="I161" s="39">
        <f t="shared" ref="I161:L163" si="17">I162</f>
        <v>0</v>
      </c>
      <c r="J161" s="40">
        <f t="shared" si="17"/>
        <v>0</v>
      </c>
      <c r="K161" s="39">
        <f t="shared" si="17"/>
        <v>0</v>
      </c>
      <c r="L161" s="34">
        <f t="shared" si="17"/>
        <v>0</v>
      </c>
    </row>
    <row r="162" spans="1:12" ht="42.75" hidden="1" customHeight="1" collapsed="1">
      <c r="A162" s="48">
        <v>2</v>
      </c>
      <c r="B162" s="47">
        <v>9</v>
      </c>
      <c r="C162" s="72">
        <v>1</v>
      </c>
      <c r="D162" s="47">
        <v>1</v>
      </c>
      <c r="E162" s="46"/>
      <c r="F162" s="45"/>
      <c r="G162" s="27" t="s">
        <v>115</v>
      </c>
      <c r="H162" s="17">
        <v>133</v>
      </c>
      <c r="I162" s="42">
        <f t="shared" si="17"/>
        <v>0</v>
      </c>
      <c r="J162" s="43">
        <f t="shared" si="17"/>
        <v>0</v>
      </c>
      <c r="K162" s="42">
        <f t="shared" si="17"/>
        <v>0</v>
      </c>
      <c r="L162" s="44">
        <f t="shared" si="17"/>
        <v>0</v>
      </c>
    </row>
    <row r="163" spans="1:12" ht="38.25" hidden="1" customHeight="1" collapsed="1">
      <c r="A163" s="31">
        <v>2</v>
      </c>
      <c r="B163" s="30">
        <v>9</v>
      </c>
      <c r="C163" s="31">
        <v>1</v>
      </c>
      <c r="D163" s="30">
        <v>1</v>
      </c>
      <c r="E163" s="29">
        <v>1</v>
      </c>
      <c r="F163" s="28"/>
      <c r="G163" s="27" t="s">
        <v>115</v>
      </c>
      <c r="H163" s="17">
        <v>134</v>
      </c>
      <c r="I163" s="39">
        <f t="shared" si="17"/>
        <v>0</v>
      </c>
      <c r="J163" s="40">
        <f t="shared" si="17"/>
        <v>0</v>
      </c>
      <c r="K163" s="39">
        <f t="shared" si="17"/>
        <v>0</v>
      </c>
      <c r="L163" s="34">
        <f t="shared" si="17"/>
        <v>0</v>
      </c>
    </row>
    <row r="164" spans="1:12" ht="38.25" hidden="1" customHeight="1" collapsed="1">
      <c r="A164" s="48">
        <v>2</v>
      </c>
      <c r="B164" s="47">
        <v>9</v>
      </c>
      <c r="C164" s="47">
        <v>1</v>
      </c>
      <c r="D164" s="47">
        <v>1</v>
      </c>
      <c r="E164" s="46">
        <v>1</v>
      </c>
      <c r="F164" s="45">
        <v>1</v>
      </c>
      <c r="G164" s="27" t="s">
        <v>115</v>
      </c>
      <c r="H164" s="17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31">
        <v>2</v>
      </c>
      <c r="B165" s="30">
        <v>9</v>
      </c>
      <c r="C165" s="30">
        <v>2</v>
      </c>
      <c r="D165" s="30"/>
      <c r="E165" s="29"/>
      <c r="F165" s="28"/>
      <c r="G165" s="27" t="s">
        <v>114</v>
      </c>
      <c r="H165" s="1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31">
        <v>2</v>
      </c>
      <c r="B166" s="30">
        <v>9</v>
      </c>
      <c r="C166" s="30">
        <v>2</v>
      </c>
      <c r="D166" s="47">
        <v>1</v>
      </c>
      <c r="E166" s="46"/>
      <c r="F166" s="45"/>
      <c r="G166" s="72" t="s">
        <v>113</v>
      </c>
      <c r="H166" s="17">
        <v>137</v>
      </c>
      <c r="I166" s="42">
        <f>I167</f>
        <v>0</v>
      </c>
      <c r="J166" s="43">
        <f>J167</f>
        <v>0</v>
      </c>
      <c r="K166" s="42">
        <f>K167</f>
        <v>0</v>
      </c>
      <c r="L166" s="44">
        <f>L167</f>
        <v>0</v>
      </c>
    </row>
    <row r="167" spans="1:12" ht="40.5" hidden="1" customHeight="1" collapsed="1">
      <c r="A167" s="48">
        <v>2</v>
      </c>
      <c r="B167" s="47">
        <v>9</v>
      </c>
      <c r="C167" s="47">
        <v>2</v>
      </c>
      <c r="D167" s="30">
        <v>1</v>
      </c>
      <c r="E167" s="29">
        <v>1</v>
      </c>
      <c r="F167" s="28"/>
      <c r="G167" s="72" t="s">
        <v>112</v>
      </c>
      <c r="H167" s="17">
        <v>138</v>
      </c>
      <c r="I167" s="39">
        <f>SUM(I168:I170)</f>
        <v>0</v>
      </c>
      <c r="J167" s="40">
        <f>SUM(J168:J170)</f>
        <v>0</v>
      </c>
      <c r="K167" s="39">
        <f>SUM(K168:K170)</f>
        <v>0</v>
      </c>
      <c r="L167" s="34">
        <f>SUM(L168:L170)</f>
        <v>0</v>
      </c>
    </row>
    <row r="168" spans="1:12" ht="53.25" hidden="1" customHeight="1" collapsed="1">
      <c r="A168" s="38">
        <v>2</v>
      </c>
      <c r="B168" s="56">
        <v>9</v>
      </c>
      <c r="C168" s="56">
        <v>2</v>
      </c>
      <c r="D168" s="56">
        <v>1</v>
      </c>
      <c r="E168" s="62">
        <v>1</v>
      </c>
      <c r="F168" s="55">
        <v>1</v>
      </c>
      <c r="G168" s="72" t="s">
        <v>111</v>
      </c>
      <c r="H168" s="17">
        <v>139</v>
      </c>
      <c r="I168" s="73">
        <v>0</v>
      </c>
      <c r="J168" s="81">
        <v>0</v>
      </c>
      <c r="K168" s="81">
        <v>0</v>
      </c>
      <c r="L168" s="81">
        <v>0</v>
      </c>
    </row>
    <row r="169" spans="1:12" ht="51.75" hidden="1" customHeight="1" collapsed="1">
      <c r="A169" s="31">
        <v>2</v>
      </c>
      <c r="B169" s="30">
        <v>9</v>
      </c>
      <c r="C169" s="30">
        <v>2</v>
      </c>
      <c r="D169" s="30">
        <v>1</v>
      </c>
      <c r="E169" s="29">
        <v>1</v>
      </c>
      <c r="F169" s="28">
        <v>2</v>
      </c>
      <c r="G169" s="72" t="s">
        <v>110</v>
      </c>
      <c r="H169" s="17">
        <v>140</v>
      </c>
      <c r="I169" s="63">
        <v>0</v>
      </c>
      <c r="J169" s="33">
        <v>0</v>
      </c>
      <c r="K169" s="33">
        <v>0</v>
      </c>
      <c r="L169" s="33">
        <v>0</v>
      </c>
    </row>
    <row r="170" spans="1:12" ht="54.75" hidden="1" customHeight="1" collapsed="1">
      <c r="A170" s="31">
        <v>2</v>
      </c>
      <c r="B170" s="30">
        <v>9</v>
      </c>
      <c r="C170" s="30">
        <v>2</v>
      </c>
      <c r="D170" s="30">
        <v>1</v>
      </c>
      <c r="E170" s="29">
        <v>1</v>
      </c>
      <c r="F170" s="28">
        <v>3</v>
      </c>
      <c r="G170" s="72" t="s">
        <v>109</v>
      </c>
      <c r="H170" s="17">
        <v>141</v>
      </c>
      <c r="I170" s="63">
        <v>0</v>
      </c>
      <c r="J170" s="63">
        <v>0</v>
      </c>
      <c r="K170" s="63">
        <v>0</v>
      </c>
      <c r="L170" s="63">
        <v>0</v>
      </c>
    </row>
    <row r="171" spans="1:12" ht="39" hidden="1" customHeight="1" collapsed="1">
      <c r="A171" s="93">
        <v>2</v>
      </c>
      <c r="B171" s="93">
        <v>9</v>
      </c>
      <c r="C171" s="93">
        <v>2</v>
      </c>
      <c r="D171" s="93">
        <v>2</v>
      </c>
      <c r="E171" s="93"/>
      <c r="F171" s="93"/>
      <c r="G171" s="27" t="s">
        <v>108</v>
      </c>
      <c r="H171" s="17">
        <v>142</v>
      </c>
      <c r="I171" s="39">
        <f>I172</f>
        <v>0</v>
      </c>
      <c r="J171" s="40">
        <f>J172</f>
        <v>0</v>
      </c>
      <c r="K171" s="39">
        <f>K172</f>
        <v>0</v>
      </c>
      <c r="L171" s="34">
        <f>L172</f>
        <v>0</v>
      </c>
    </row>
    <row r="172" spans="1:12" ht="43.5" hidden="1" customHeight="1" collapsed="1">
      <c r="A172" s="31">
        <v>2</v>
      </c>
      <c r="B172" s="30">
        <v>9</v>
      </c>
      <c r="C172" s="30">
        <v>2</v>
      </c>
      <c r="D172" s="30">
        <v>2</v>
      </c>
      <c r="E172" s="29">
        <v>1</v>
      </c>
      <c r="F172" s="28"/>
      <c r="G172" s="72" t="s">
        <v>107</v>
      </c>
      <c r="H172" s="17">
        <v>143</v>
      </c>
      <c r="I172" s="42">
        <f>SUM(I173:I175)</f>
        <v>0</v>
      </c>
      <c r="J172" s="42">
        <f>SUM(J173:J175)</f>
        <v>0</v>
      </c>
      <c r="K172" s="42">
        <f>SUM(K173:K175)</f>
        <v>0</v>
      </c>
      <c r="L172" s="42">
        <f>SUM(L173:L175)</f>
        <v>0</v>
      </c>
    </row>
    <row r="173" spans="1:12" ht="54.75" hidden="1" customHeight="1" collapsed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28">
        <v>1</v>
      </c>
      <c r="G173" s="76" t="s">
        <v>106</v>
      </c>
      <c r="H173" s="17">
        <v>144</v>
      </c>
      <c r="I173" s="63">
        <v>0</v>
      </c>
      <c r="J173" s="81">
        <v>0</v>
      </c>
      <c r="K173" s="81">
        <v>0</v>
      </c>
      <c r="L173" s="81">
        <v>0</v>
      </c>
    </row>
    <row r="174" spans="1:12" ht="54" hidden="1" customHeight="1" collapsed="1">
      <c r="A174" s="37">
        <v>2</v>
      </c>
      <c r="B174" s="41">
        <v>9</v>
      </c>
      <c r="C174" s="37">
        <v>2</v>
      </c>
      <c r="D174" s="36">
        <v>2</v>
      </c>
      <c r="E174" s="36">
        <v>1</v>
      </c>
      <c r="F174" s="35">
        <v>2</v>
      </c>
      <c r="G174" s="41" t="s">
        <v>105</v>
      </c>
      <c r="H174" s="17">
        <v>145</v>
      </c>
      <c r="I174" s="81">
        <v>0</v>
      </c>
      <c r="J174" s="26">
        <v>0</v>
      </c>
      <c r="K174" s="26">
        <v>0</v>
      </c>
      <c r="L174" s="26">
        <v>0</v>
      </c>
    </row>
    <row r="175" spans="1:12" ht="54" hidden="1" customHeight="1" collapsed="1">
      <c r="A175" s="30">
        <v>2</v>
      </c>
      <c r="B175" s="51">
        <v>9</v>
      </c>
      <c r="C175" s="56">
        <v>2</v>
      </c>
      <c r="D175" s="62">
        <v>2</v>
      </c>
      <c r="E175" s="62">
        <v>1</v>
      </c>
      <c r="F175" s="55">
        <v>3</v>
      </c>
      <c r="G175" s="51" t="s">
        <v>104</v>
      </c>
      <c r="H175" s="17">
        <v>146</v>
      </c>
      <c r="I175" s="33">
        <v>0</v>
      </c>
      <c r="J175" s="33">
        <v>0</v>
      </c>
      <c r="K175" s="33">
        <v>0</v>
      </c>
      <c r="L175" s="33">
        <v>0</v>
      </c>
    </row>
    <row r="176" spans="1:12" ht="76.5" hidden="1" customHeight="1" collapsed="1">
      <c r="A176" s="68">
        <v>3</v>
      </c>
      <c r="B176" s="65"/>
      <c r="C176" s="68"/>
      <c r="D176" s="67"/>
      <c r="E176" s="67"/>
      <c r="F176" s="66"/>
      <c r="G176" s="92" t="s">
        <v>103</v>
      </c>
      <c r="H176" s="17">
        <v>147</v>
      </c>
      <c r="I176" s="34">
        <f>SUM(I177+I230+I295)</f>
        <v>0</v>
      </c>
      <c r="J176" s="40">
        <f>SUM(J177+J230+J295)</f>
        <v>0</v>
      </c>
      <c r="K176" s="39">
        <f>SUM(K177+K230+K295)</f>
        <v>0</v>
      </c>
      <c r="L176" s="34">
        <f>SUM(L177+L230+L295)</f>
        <v>0</v>
      </c>
    </row>
    <row r="177" spans="1:16" ht="34.5" hidden="1" customHeight="1" collapsed="1">
      <c r="A177" s="91">
        <v>3</v>
      </c>
      <c r="B177" s="68">
        <v>1</v>
      </c>
      <c r="C177" s="90"/>
      <c r="D177" s="89"/>
      <c r="E177" s="89"/>
      <c r="F177" s="88"/>
      <c r="G177" s="87" t="s">
        <v>102</v>
      </c>
      <c r="H177" s="17">
        <v>148</v>
      </c>
      <c r="I177" s="3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47">
        <v>3</v>
      </c>
      <c r="B178" s="72">
        <v>1</v>
      </c>
      <c r="C178" s="47">
        <v>1</v>
      </c>
      <c r="D178" s="46"/>
      <c r="E178" s="46"/>
      <c r="F178" s="86"/>
      <c r="G178" s="31" t="s">
        <v>101</v>
      </c>
      <c r="H178" s="17">
        <v>149</v>
      </c>
      <c r="I178" s="44">
        <f>SUM(I179+I182+I187+I193+I198)</f>
        <v>0</v>
      </c>
      <c r="J178" s="40">
        <f>SUM(J179+J182+J187+J193+J198)</f>
        <v>0</v>
      </c>
      <c r="K178" s="39">
        <f>SUM(K179+K182+K187+K193+K198)</f>
        <v>0</v>
      </c>
      <c r="L178" s="34">
        <f>SUM(L179+L182+L187+L193+L198)</f>
        <v>0</v>
      </c>
    </row>
    <row r="179" spans="1:16" ht="12.75" hidden="1" customHeight="1" collapsed="1">
      <c r="A179" s="30">
        <v>3</v>
      </c>
      <c r="B179" s="27">
        <v>1</v>
      </c>
      <c r="C179" s="30">
        <v>1</v>
      </c>
      <c r="D179" s="29">
        <v>1</v>
      </c>
      <c r="E179" s="29"/>
      <c r="F179" s="85"/>
      <c r="G179" s="31" t="s">
        <v>100</v>
      </c>
      <c r="H179" s="17">
        <v>150</v>
      </c>
      <c r="I179" s="34">
        <f t="shared" ref="I179:L180" si="18">I180</f>
        <v>0</v>
      </c>
      <c r="J179" s="43">
        <f t="shared" si="18"/>
        <v>0</v>
      </c>
      <c r="K179" s="42">
        <f t="shared" si="18"/>
        <v>0</v>
      </c>
      <c r="L179" s="44">
        <f t="shared" si="18"/>
        <v>0</v>
      </c>
    </row>
    <row r="180" spans="1:16" ht="13.5" hidden="1" customHeight="1" collapsed="1">
      <c r="A180" s="30">
        <v>3</v>
      </c>
      <c r="B180" s="27">
        <v>1</v>
      </c>
      <c r="C180" s="30">
        <v>1</v>
      </c>
      <c r="D180" s="29">
        <v>1</v>
      </c>
      <c r="E180" s="29">
        <v>1</v>
      </c>
      <c r="F180" s="49"/>
      <c r="G180" s="31" t="s">
        <v>99</v>
      </c>
      <c r="H180" s="17">
        <v>151</v>
      </c>
      <c r="I180" s="44">
        <f t="shared" si="18"/>
        <v>0</v>
      </c>
      <c r="J180" s="34">
        <f t="shared" si="18"/>
        <v>0</v>
      </c>
      <c r="K180" s="34">
        <f t="shared" si="18"/>
        <v>0</v>
      </c>
      <c r="L180" s="34">
        <f t="shared" si="18"/>
        <v>0</v>
      </c>
    </row>
    <row r="181" spans="1:16" ht="13.5" hidden="1" customHeight="1" collapsed="1">
      <c r="A181" s="30">
        <v>3</v>
      </c>
      <c r="B181" s="27">
        <v>1</v>
      </c>
      <c r="C181" s="30">
        <v>1</v>
      </c>
      <c r="D181" s="29">
        <v>1</v>
      </c>
      <c r="E181" s="29">
        <v>1</v>
      </c>
      <c r="F181" s="49">
        <v>1</v>
      </c>
      <c r="G181" s="31" t="s">
        <v>99</v>
      </c>
      <c r="H181" s="17">
        <v>152</v>
      </c>
      <c r="I181" s="26">
        <v>0</v>
      </c>
      <c r="J181" s="26">
        <v>0</v>
      </c>
      <c r="K181" s="26">
        <v>0</v>
      </c>
      <c r="L181" s="26">
        <v>0</v>
      </c>
    </row>
    <row r="182" spans="1:16" ht="14.25" hidden="1" customHeight="1" collapsed="1">
      <c r="A182" s="47">
        <v>3</v>
      </c>
      <c r="B182" s="46">
        <v>1</v>
      </c>
      <c r="C182" s="46">
        <v>1</v>
      </c>
      <c r="D182" s="46">
        <v>2</v>
      </c>
      <c r="E182" s="46"/>
      <c r="F182" s="45"/>
      <c r="G182" s="72" t="s">
        <v>98</v>
      </c>
      <c r="H182" s="17">
        <v>153</v>
      </c>
      <c r="I182" s="44">
        <f>I183</f>
        <v>0</v>
      </c>
      <c r="J182" s="43">
        <f>J183</f>
        <v>0</v>
      </c>
      <c r="K182" s="42">
        <f>K183</f>
        <v>0</v>
      </c>
      <c r="L182" s="44">
        <f>L183</f>
        <v>0</v>
      </c>
    </row>
    <row r="183" spans="1:16" ht="13.5" hidden="1" customHeight="1" collapsed="1">
      <c r="A183" s="30">
        <v>3</v>
      </c>
      <c r="B183" s="29">
        <v>1</v>
      </c>
      <c r="C183" s="29">
        <v>1</v>
      </c>
      <c r="D183" s="29">
        <v>2</v>
      </c>
      <c r="E183" s="29">
        <v>1</v>
      </c>
      <c r="F183" s="28"/>
      <c r="G183" s="72" t="s">
        <v>98</v>
      </c>
      <c r="H183" s="17">
        <v>154</v>
      </c>
      <c r="I183" s="34">
        <f>SUM(I184:I186)</f>
        <v>0</v>
      </c>
      <c r="J183" s="40">
        <f>SUM(J184:J186)</f>
        <v>0</v>
      </c>
      <c r="K183" s="39">
        <f>SUM(K184:K186)</f>
        <v>0</v>
      </c>
      <c r="L183" s="34">
        <f>SUM(L184:L186)</f>
        <v>0</v>
      </c>
    </row>
    <row r="184" spans="1:16" ht="14.25" hidden="1" customHeight="1" collapsed="1">
      <c r="A184" s="47">
        <v>3</v>
      </c>
      <c r="B184" s="46">
        <v>1</v>
      </c>
      <c r="C184" s="46">
        <v>1</v>
      </c>
      <c r="D184" s="46">
        <v>2</v>
      </c>
      <c r="E184" s="46">
        <v>1</v>
      </c>
      <c r="F184" s="45">
        <v>1</v>
      </c>
      <c r="G184" s="72" t="s">
        <v>97</v>
      </c>
      <c r="H184" s="17">
        <v>155</v>
      </c>
      <c r="I184" s="81">
        <v>0</v>
      </c>
      <c r="J184" s="81">
        <v>0</v>
      </c>
      <c r="K184" s="81">
        <v>0</v>
      </c>
      <c r="L184" s="33">
        <v>0</v>
      </c>
    </row>
    <row r="185" spans="1:16" ht="14.25" hidden="1" customHeight="1" collapsed="1">
      <c r="A185" s="30">
        <v>3</v>
      </c>
      <c r="B185" s="29">
        <v>1</v>
      </c>
      <c r="C185" s="29">
        <v>1</v>
      </c>
      <c r="D185" s="29">
        <v>2</v>
      </c>
      <c r="E185" s="29">
        <v>1</v>
      </c>
      <c r="F185" s="28">
        <v>2</v>
      </c>
      <c r="G185" s="27" t="s">
        <v>96</v>
      </c>
      <c r="H185" s="17">
        <v>156</v>
      </c>
      <c r="I185" s="26">
        <v>0</v>
      </c>
      <c r="J185" s="26">
        <v>0</v>
      </c>
      <c r="K185" s="26">
        <v>0</v>
      </c>
      <c r="L185" s="26">
        <v>0</v>
      </c>
    </row>
    <row r="186" spans="1:16" ht="26.25" hidden="1" customHeight="1" collapsed="1">
      <c r="A186" s="47">
        <v>3</v>
      </c>
      <c r="B186" s="46">
        <v>1</v>
      </c>
      <c r="C186" s="46">
        <v>1</v>
      </c>
      <c r="D186" s="46">
        <v>2</v>
      </c>
      <c r="E186" s="46">
        <v>1</v>
      </c>
      <c r="F186" s="45">
        <v>3</v>
      </c>
      <c r="G186" s="72" t="s">
        <v>95</v>
      </c>
      <c r="H186" s="17">
        <v>157</v>
      </c>
      <c r="I186" s="81">
        <v>0</v>
      </c>
      <c r="J186" s="81">
        <v>0</v>
      </c>
      <c r="K186" s="81">
        <v>0</v>
      </c>
      <c r="L186" s="33">
        <v>0</v>
      </c>
    </row>
    <row r="187" spans="1:16" ht="14.25" hidden="1" customHeight="1" collapsed="1">
      <c r="A187" s="30">
        <v>3</v>
      </c>
      <c r="B187" s="29">
        <v>1</v>
      </c>
      <c r="C187" s="29">
        <v>1</v>
      </c>
      <c r="D187" s="29">
        <v>3</v>
      </c>
      <c r="E187" s="29"/>
      <c r="F187" s="28"/>
      <c r="G187" s="27" t="s">
        <v>94</v>
      </c>
      <c r="H187" s="17">
        <v>158</v>
      </c>
      <c r="I187" s="34">
        <f>I188</f>
        <v>0</v>
      </c>
      <c r="J187" s="40">
        <f>J188</f>
        <v>0</v>
      </c>
      <c r="K187" s="39">
        <f>K188</f>
        <v>0</v>
      </c>
      <c r="L187" s="34">
        <f>L188</f>
        <v>0</v>
      </c>
    </row>
    <row r="188" spans="1:16" ht="14.25" hidden="1" customHeight="1" collapsed="1">
      <c r="A188" s="30">
        <v>3</v>
      </c>
      <c r="B188" s="29">
        <v>1</v>
      </c>
      <c r="C188" s="29">
        <v>1</v>
      </c>
      <c r="D188" s="29">
        <v>3</v>
      </c>
      <c r="E188" s="29">
        <v>1</v>
      </c>
      <c r="F188" s="28"/>
      <c r="G188" s="27" t="s">
        <v>94</v>
      </c>
      <c r="H188" s="17">
        <v>159</v>
      </c>
      <c r="I188" s="34">
        <f t="shared" ref="I188:P188" si="19">SUM(I189:I192)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34">
        <f t="shared" si="19"/>
        <v>0</v>
      </c>
      <c r="P188" s="34">
        <f t="shared" si="19"/>
        <v>0</v>
      </c>
    </row>
    <row r="189" spans="1:16" ht="13.5" hidden="1" customHeight="1" collapsed="1">
      <c r="A189" s="30">
        <v>3</v>
      </c>
      <c r="B189" s="29">
        <v>1</v>
      </c>
      <c r="C189" s="29">
        <v>1</v>
      </c>
      <c r="D189" s="29">
        <v>3</v>
      </c>
      <c r="E189" s="29">
        <v>1</v>
      </c>
      <c r="F189" s="28">
        <v>1</v>
      </c>
      <c r="G189" s="27" t="s">
        <v>93</v>
      </c>
      <c r="H189" s="17">
        <v>160</v>
      </c>
      <c r="I189" s="26">
        <v>0</v>
      </c>
      <c r="J189" s="26">
        <v>0</v>
      </c>
      <c r="K189" s="26">
        <v>0</v>
      </c>
      <c r="L189" s="33">
        <v>0</v>
      </c>
    </row>
    <row r="190" spans="1:16" ht="15.75" hidden="1" customHeight="1" collapsed="1">
      <c r="A190" s="30">
        <v>3</v>
      </c>
      <c r="B190" s="29">
        <v>1</v>
      </c>
      <c r="C190" s="29">
        <v>1</v>
      </c>
      <c r="D190" s="29">
        <v>3</v>
      </c>
      <c r="E190" s="29">
        <v>1</v>
      </c>
      <c r="F190" s="28">
        <v>2</v>
      </c>
      <c r="G190" s="27" t="s">
        <v>92</v>
      </c>
      <c r="H190" s="17">
        <v>161</v>
      </c>
      <c r="I190" s="81">
        <v>0</v>
      </c>
      <c r="J190" s="26">
        <v>0</v>
      </c>
      <c r="K190" s="26">
        <v>0</v>
      </c>
      <c r="L190" s="26">
        <v>0</v>
      </c>
    </row>
    <row r="191" spans="1:16" ht="15.75" hidden="1" customHeight="1" collapsed="1">
      <c r="A191" s="30">
        <v>3</v>
      </c>
      <c r="B191" s="29">
        <v>1</v>
      </c>
      <c r="C191" s="29">
        <v>1</v>
      </c>
      <c r="D191" s="29">
        <v>3</v>
      </c>
      <c r="E191" s="29">
        <v>1</v>
      </c>
      <c r="F191" s="28">
        <v>3</v>
      </c>
      <c r="G191" s="31" t="s">
        <v>91</v>
      </c>
      <c r="H191" s="17">
        <v>162</v>
      </c>
      <c r="I191" s="81">
        <v>0</v>
      </c>
      <c r="J191" s="26">
        <v>0</v>
      </c>
      <c r="K191" s="26">
        <v>0</v>
      </c>
      <c r="L191" s="26">
        <v>0</v>
      </c>
    </row>
    <row r="192" spans="1:16" ht="27" hidden="1" customHeight="1" collapsed="1">
      <c r="A192" s="37">
        <v>3</v>
      </c>
      <c r="B192" s="36">
        <v>1</v>
      </c>
      <c r="C192" s="36">
        <v>1</v>
      </c>
      <c r="D192" s="36">
        <v>3</v>
      </c>
      <c r="E192" s="36">
        <v>1</v>
      </c>
      <c r="F192" s="35">
        <v>4</v>
      </c>
      <c r="G192" s="84" t="s">
        <v>90</v>
      </c>
      <c r="H192" s="17">
        <v>163</v>
      </c>
      <c r="I192" s="83">
        <v>0</v>
      </c>
      <c r="J192" s="82">
        <v>0</v>
      </c>
      <c r="K192" s="26">
        <v>0</v>
      </c>
      <c r="L192" s="26">
        <v>0</v>
      </c>
    </row>
    <row r="193" spans="1:12" ht="18" hidden="1" customHeight="1" collapsed="1">
      <c r="A193" s="37">
        <v>3</v>
      </c>
      <c r="B193" s="36">
        <v>1</v>
      </c>
      <c r="C193" s="36">
        <v>1</v>
      </c>
      <c r="D193" s="36">
        <v>4</v>
      </c>
      <c r="E193" s="36"/>
      <c r="F193" s="35"/>
      <c r="G193" s="41" t="s">
        <v>89</v>
      </c>
      <c r="H193" s="17">
        <v>163</v>
      </c>
      <c r="I193" s="34">
        <f>I194</f>
        <v>0</v>
      </c>
      <c r="J193" s="80">
        <f>J194</f>
        <v>0</v>
      </c>
      <c r="K193" s="79">
        <f>K194</f>
        <v>0</v>
      </c>
      <c r="L193" s="78">
        <f>L194</f>
        <v>0</v>
      </c>
    </row>
    <row r="194" spans="1:12" ht="13.5" hidden="1" customHeight="1" collapsed="1">
      <c r="A194" s="30">
        <v>3</v>
      </c>
      <c r="B194" s="29">
        <v>1</v>
      </c>
      <c r="C194" s="29">
        <v>1</v>
      </c>
      <c r="D194" s="29">
        <v>4</v>
      </c>
      <c r="E194" s="29">
        <v>1</v>
      </c>
      <c r="F194" s="28"/>
      <c r="G194" s="41" t="s">
        <v>89</v>
      </c>
      <c r="H194" s="17">
        <v>164</v>
      </c>
      <c r="I194" s="44">
        <f>SUM(I195:I197)</f>
        <v>0</v>
      </c>
      <c r="J194" s="40">
        <f>SUM(J195:J197)</f>
        <v>0</v>
      </c>
      <c r="K194" s="39">
        <f>SUM(K195:K197)</f>
        <v>0</v>
      </c>
      <c r="L194" s="34">
        <f>SUM(L195:L197)</f>
        <v>0</v>
      </c>
    </row>
    <row r="195" spans="1:12" ht="17.25" hidden="1" customHeight="1" collapsed="1">
      <c r="A195" s="30">
        <v>3</v>
      </c>
      <c r="B195" s="29">
        <v>1</v>
      </c>
      <c r="C195" s="29">
        <v>1</v>
      </c>
      <c r="D195" s="29">
        <v>4</v>
      </c>
      <c r="E195" s="29">
        <v>1</v>
      </c>
      <c r="F195" s="28">
        <v>1</v>
      </c>
      <c r="G195" s="27" t="s">
        <v>88</v>
      </c>
      <c r="H195" s="17">
        <v>165</v>
      </c>
      <c r="I195" s="26">
        <v>0</v>
      </c>
      <c r="J195" s="26">
        <v>0</v>
      </c>
      <c r="K195" s="26">
        <v>0</v>
      </c>
      <c r="L195" s="33">
        <v>0</v>
      </c>
    </row>
    <row r="196" spans="1:12" ht="25.5" hidden="1" customHeight="1" collapsed="1">
      <c r="A196" s="47">
        <v>3</v>
      </c>
      <c r="B196" s="46">
        <v>1</v>
      </c>
      <c r="C196" s="46">
        <v>1</v>
      </c>
      <c r="D196" s="46">
        <v>4</v>
      </c>
      <c r="E196" s="46">
        <v>1</v>
      </c>
      <c r="F196" s="45">
        <v>2</v>
      </c>
      <c r="G196" s="72" t="s">
        <v>87</v>
      </c>
      <c r="H196" s="17">
        <v>166</v>
      </c>
      <c r="I196" s="81">
        <v>0</v>
      </c>
      <c r="J196" s="81">
        <v>0</v>
      </c>
      <c r="K196" s="81">
        <v>0</v>
      </c>
      <c r="L196" s="26">
        <v>0</v>
      </c>
    </row>
    <row r="197" spans="1:12" ht="14.25" hidden="1" customHeight="1" collapsed="1">
      <c r="A197" s="30">
        <v>3</v>
      </c>
      <c r="B197" s="29">
        <v>1</v>
      </c>
      <c r="C197" s="29">
        <v>1</v>
      </c>
      <c r="D197" s="29">
        <v>4</v>
      </c>
      <c r="E197" s="29">
        <v>1</v>
      </c>
      <c r="F197" s="28">
        <v>3</v>
      </c>
      <c r="G197" s="27" t="s">
        <v>86</v>
      </c>
      <c r="H197" s="17">
        <v>167</v>
      </c>
      <c r="I197" s="81">
        <v>0</v>
      </c>
      <c r="J197" s="81">
        <v>0</v>
      </c>
      <c r="K197" s="81">
        <v>0</v>
      </c>
      <c r="L197" s="26">
        <v>0</v>
      </c>
    </row>
    <row r="198" spans="1:12" ht="25.5" hidden="1" customHeight="1" collapsed="1">
      <c r="A198" s="30">
        <v>3</v>
      </c>
      <c r="B198" s="29">
        <v>1</v>
      </c>
      <c r="C198" s="29">
        <v>1</v>
      </c>
      <c r="D198" s="29">
        <v>5</v>
      </c>
      <c r="E198" s="29"/>
      <c r="F198" s="28"/>
      <c r="G198" s="27" t="s">
        <v>85</v>
      </c>
      <c r="H198" s="17">
        <v>168</v>
      </c>
      <c r="I198" s="34">
        <f t="shared" ref="I198:L199" si="20">I199</f>
        <v>0</v>
      </c>
      <c r="J198" s="40">
        <f t="shared" si="20"/>
        <v>0</v>
      </c>
      <c r="K198" s="39">
        <f t="shared" si="20"/>
        <v>0</v>
      </c>
      <c r="L198" s="34">
        <f t="shared" si="20"/>
        <v>0</v>
      </c>
    </row>
    <row r="199" spans="1:12" ht="26.25" hidden="1" customHeight="1" collapsed="1">
      <c r="A199" s="37">
        <v>3</v>
      </c>
      <c r="B199" s="36">
        <v>1</v>
      </c>
      <c r="C199" s="36">
        <v>1</v>
      </c>
      <c r="D199" s="36">
        <v>5</v>
      </c>
      <c r="E199" s="36">
        <v>1</v>
      </c>
      <c r="F199" s="35"/>
      <c r="G199" s="27" t="s">
        <v>85</v>
      </c>
      <c r="H199" s="1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30">
        <v>3</v>
      </c>
      <c r="B200" s="29">
        <v>1</v>
      </c>
      <c r="C200" s="29">
        <v>1</v>
      </c>
      <c r="D200" s="29">
        <v>5</v>
      </c>
      <c r="E200" s="29">
        <v>1</v>
      </c>
      <c r="F200" s="28">
        <v>1</v>
      </c>
      <c r="G200" s="27" t="s">
        <v>85</v>
      </c>
      <c r="H200" s="17">
        <v>170</v>
      </c>
      <c r="I200" s="81">
        <v>0</v>
      </c>
      <c r="J200" s="26">
        <v>0</v>
      </c>
      <c r="K200" s="26">
        <v>0</v>
      </c>
      <c r="L200" s="26">
        <v>0</v>
      </c>
    </row>
    <row r="201" spans="1:12" ht="26.25" hidden="1" customHeight="1" collapsed="1">
      <c r="A201" s="37">
        <v>3</v>
      </c>
      <c r="B201" s="36">
        <v>1</v>
      </c>
      <c r="C201" s="36">
        <v>2</v>
      </c>
      <c r="D201" s="36"/>
      <c r="E201" s="36"/>
      <c r="F201" s="35"/>
      <c r="G201" s="41" t="s">
        <v>84</v>
      </c>
      <c r="H201" s="17">
        <v>171</v>
      </c>
      <c r="I201" s="34">
        <f t="shared" ref="I201:L202" si="21">I202</f>
        <v>0</v>
      </c>
      <c r="J201" s="80">
        <f t="shared" si="21"/>
        <v>0</v>
      </c>
      <c r="K201" s="79">
        <f t="shared" si="21"/>
        <v>0</v>
      </c>
      <c r="L201" s="78">
        <f t="shared" si="21"/>
        <v>0</v>
      </c>
    </row>
    <row r="202" spans="1:12" ht="25.5" hidden="1" customHeight="1" collapsed="1">
      <c r="A202" s="30">
        <v>3</v>
      </c>
      <c r="B202" s="29">
        <v>1</v>
      </c>
      <c r="C202" s="29">
        <v>2</v>
      </c>
      <c r="D202" s="29">
        <v>1</v>
      </c>
      <c r="E202" s="29"/>
      <c r="F202" s="28"/>
      <c r="G202" s="41" t="s">
        <v>84</v>
      </c>
      <c r="H202" s="17">
        <v>172</v>
      </c>
      <c r="I202" s="44">
        <f t="shared" si="21"/>
        <v>0</v>
      </c>
      <c r="J202" s="40">
        <f t="shared" si="21"/>
        <v>0</v>
      </c>
      <c r="K202" s="39">
        <f t="shared" si="21"/>
        <v>0</v>
      </c>
      <c r="L202" s="34">
        <f t="shared" si="21"/>
        <v>0</v>
      </c>
    </row>
    <row r="203" spans="1:12" ht="26.25" hidden="1" customHeight="1" collapsed="1">
      <c r="A203" s="47">
        <v>3</v>
      </c>
      <c r="B203" s="46">
        <v>1</v>
      </c>
      <c r="C203" s="46">
        <v>2</v>
      </c>
      <c r="D203" s="46">
        <v>1</v>
      </c>
      <c r="E203" s="46">
        <v>1</v>
      </c>
      <c r="F203" s="45"/>
      <c r="G203" s="41" t="s">
        <v>84</v>
      </c>
      <c r="H203" s="17">
        <v>173</v>
      </c>
      <c r="I203" s="34">
        <f>SUM(I204:I207)</f>
        <v>0</v>
      </c>
      <c r="J203" s="43">
        <f>SUM(J204:J207)</f>
        <v>0</v>
      </c>
      <c r="K203" s="42">
        <f>SUM(K204:K207)</f>
        <v>0</v>
      </c>
      <c r="L203" s="44">
        <f>SUM(L204:L207)</f>
        <v>0</v>
      </c>
    </row>
    <row r="204" spans="1:12" ht="41.25" hidden="1" customHeight="1" collapsed="1">
      <c r="A204" s="30">
        <v>3</v>
      </c>
      <c r="B204" s="29">
        <v>1</v>
      </c>
      <c r="C204" s="29">
        <v>2</v>
      </c>
      <c r="D204" s="29">
        <v>1</v>
      </c>
      <c r="E204" s="29">
        <v>1</v>
      </c>
      <c r="F204" s="28">
        <v>2</v>
      </c>
      <c r="G204" s="27" t="s">
        <v>83</v>
      </c>
      <c r="H204" s="17">
        <v>174</v>
      </c>
      <c r="I204" s="26">
        <v>0</v>
      </c>
      <c r="J204" s="26">
        <v>0</v>
      </c>
      <c r="K204" s="26">
        <v>0</v>
      </c>
      <c r="L204" s="26">
        <v>0</v>
      </c>
    </row>
    <row r="205" spans="1:12" ht="14.25" hidden="1" customHeight="1" collapsed="1">
      <c r="A205" s="30">
        <v>3</v>
      </c>
      <c r="B205" s="29">
        <v>1</v>
      </c>
      <c r="C205" s="29">
        <v>2</v>
      </c>
      <c r="D205" s="30">
        <v>1</v>
      </c>
      <c r="E205" s="29">
        <v>1</v>
      </c>
      <c r="F205" s="28">
        <v>3</v>
      </c>
      <c r="G205" s="27" t="s">
        <v>82</v>
      </c>
      <c r="H205" s="17">
        <v>175</v>
      </c>
      <c r="I205" s="26">
        <v>0</v>
      </c>
      <c r="J205" s="26">
        <v>0</v>
      </c>
      <c r="K205" s="26">
        <v>0</v>
      </c>
      <c r="L205" s="26">
        <v>0</v>
      </c>
    </row>
    <row r="206" spans="1:12" ht="18.75" hidden="1" customHeight="1" collapsed="1">
      <c r="A206" s="30">
        <v>3</v>
      </c>
      <c r="B206" s="29">
        <v>1</v>
      </c>
      <c r="C206" s="29">
        <v>2</v>
      </c>
      <c r="D206" s="30">
        <v>1</v>
      </c>
      <c r="E206" s="29">
        <v>1</v>
      </c>
      <c r="F206" s="28">
        <v>4</v>
      </c>
      <c r="G206" s="27" t="s">
        <v>81</v>
      </c>
      <c r="H206" s="17">
        <v>176</v>
      </c>
      <c r="I206" s="26">
        <v>0</v>
      </c>
      <c r="J206" s="26">
        <v>0</v>
      </c>
      <c r="K206" s="26">
        <v>0</v>
      </c>
      <c r="L206" s="26">
        <v>0</v>
      </c>
    </row>
    <row r="207" spans="1:12" ht="17.25" hidden="1" customHeight="1" collapsed="1">
      <c r="A207" s="37">
        <v>3</v>
      </c>
      <c r="B207" s="62">
        <v>1</v>
      </c>
      <c r="C207" s="62">
        <v>2</v>
      </c>
      <c r="D207" s="56">
        <v>1</v>
      </c>
      <c r="E207" s="62">
        <v>1</v>
      </c>
      <c r="F207" s="55">
        <v>5</v>
      </c>
      <c r="G207" s="51" t="s">
        <v>80</v>
      </c>
      <c r="H207" s="17">
        <v>177</v>
      </c>
      <c r="I207" s="26">
        <v>0</v>
      </c>
      <c r="J207" s="26">
        <v>0</v>
      </c>
      <c r="K207" s="26">
        <v>0</v>
      </c>
      <c r="L207" s="33">
        <v>0</v>
      </c>
    </row>
    <row r="208" spans="1:12" ht="15" hidden="1" customHeight="1" collapsed="1">
      <c r="A208" s="30">
        <v>3</v>
      </c>
      <c r="B208" s="29">
        <v>1</v>
      </c>
      <c r="C208" s="29">
        <v>3</v>
      </c>
      <c r="D208" s="30"/>
      <c r="E208" s="29"/>
      <c r="F208" s="28"/>
      <c r="G208" s="27" t="s">
        <v>79</v>
      </c>
      <c r="H208" s="17">
        <v>178</v>
      </c>
      <c r="I208" s="34">
        <f>SUM(I209+I212)</f>
        <v>0</v>
      </c>
      <c r="J208" s="40">
        <f>SUM(J209+J212)</f>
        <v>0</v>
      </c>
      <c r="K208" s="39">
        <f>SUM(K209+K212)</f>
        <v>0</v>
      </c>
      <c r="L208" s="34">
        <f>SUM(L209+L212)</f>
        <v>0</v>
      </c>
    </row>
    <row r="209" spans="1:16" ht="27.75" hidden="1" customHeight="1" collapsed="1">
      <c r="A209" s="47">
        <v>3</v>
      </c>
      <c r="B209" s="46">
        <v>1</v>
      </c>
      <c r="C209" s="46">
        <v>3</v>
      </c>
      <c r="D209" s="47">
        <v>1</v>
      </c>
      <c r="E209" s="30"/>
      <c r="F209" s="45"/>
      <c r="G209" s="72" t="s">
        <v>78</v>
      </c>
      <c r="H209" s="17">
        <v>179</v>
      </c>
      <c r="I209" s="44">
        <f t="shared" ref="I209:L210" si="22">I210</f>
        <v>0</v>
      </c>
      <c r="J209" s="43">
        <f t="shared" si="22"/>
        <v>0</v>
      </c>
      <c r="K209" s="42">
        <f t="shared" si="22"/>
        <v>0</v>
      </c>
      <c r="L209" s="44">
        <f t="shared" si="22"/>
        <v>0</v>
      </c>
    </row>
    <row r="210" spans="1:16" ht="30.75" hidden="1" customHeight="1" collapsed="1">
      <c r="A210" s="30">
        <v>3</v>
      </c>
      <c r="B210" s="29">
        <v>1</v>
      </c>
      <c r="C210" s="29">
        <v>3</v>
      </c>
      <c r="D210" s="30">
        <v>1</v>
      </c>
      <c r="E210" s="30">
        <v>1</v>
      </c>
      <c r="F210" s="28"/>
      <c r="G210" s="72" t="s">
        <v>78</v>
      </c>
      <c r="H210" s="17">
        <v>180</v>
      </c>
      <c r="I210" s="34">
        <f t="shared" si="22"/>
        <v>0</v>
      </c>
      <c r="J210" s="40">
        <f t="shared" si="22"/>
        <v>0</v>
      </c>
      <c r="K210" s="39">
        <f t="shared" si="22"/>
        <v>0</v>
      </c>
      <c r="L210" s="34">
        <f t="shared" si="22"/>
        <v>0</v>
      </c>
    </row>
    <row r="211" spans="1:16" ht="27.75" hidden="1" customHeight="1" collapsed="1">
      <c r="A211" s="30">
        <v>3</v>
      </c>
      <c r="B211" s="27">
        <v>1</v>
      </c>
      <c r="C211" s="30">
        <v>3</v>
      </c>
      <c r="D211" s="29">
        <v>1</v>
      </c>
      <c r="E211" s="29">
        <v>1</v>
      </c>
      <c r="F211" s="28">
        <v>1</v>
      </c>
      <c r="G211" s="72" t="s">
        <v>78</v>
      </c>
      <c r="H211" s="17">
        <v>181</v>
      </c>
      <c r="I211" s="33">
        <v>0</v>
      </c>
      <c r="J211" s="33">
        <v>0</v>
      </c>
      <c r="K211" s="33">
        <v>0</v>
      </c>
      <c r="L211" s="33">
        <v>0</v>
      </c>
    </row>
    <row r="212" spans="1:16" ht="15" hidden="1" customHeight="1" collapsed="1">
      <c r="A212" s="30">
        <v>3</v>
      </c>
      <c r="B212" s="27">
        <v>1</v>
      </c>
      <c r="C212" s="30">
        <v>3</v>
      </c>
      <c r="D212" s="29">
        <v>2</v>
      </c>
      <c r="E212" s="29"/>
      <c r="F212" s="28"/>
      <c r="G212" s="27" t="s">
        <v>72</v>
      </c>
      <c r="H212" s="17">
        <v>182</v>
      </c>
      <c r="I212" s="34">
        <f>I213</f>
        <v>0</v>
      </c>
      <c r="J212" s="40">
        <f>J213</f>
        <v>0</v>
      </c>
      <c r="K212" s="39">
        <f>K213</f>
        <v>0</v>
      </c>
      <c r="L212" s="34">
        <f>L213</f>
        <v>0</v>
      </c>
    </row>
    <row r="213" spans="1:16" ht="15.75" hidden="1" customHeight="1" collapsed="1">
      <c r="A213" s="47">
        <v>3</v>
      </c>
      <c r="B213" s="72">
        <v>1</v>
      </c>
      <c r="C213" s="47">
        <v>3</v>
      </c>
      <c r="D213" s="46">
        <v>2</v>
      </c>
      <c r="E213" s="46">
        <v>1</v>
      </c>
      <c r="F213" s="45"/>
      <c r="G213" s="27" t="s">
        <v>72</v>
      </c>
      <c r="H213" s="17">
        <v>183</v>
      </c>
      <c r="I213" s="34">
        <f>SUM(I214:I219)</f>
        <v>0</v>
      </c>
      <c r="J213" s="34">
        <f>SUM(J214:J219)</f>
        <v>0</v>
      </c>
      <c r="K213" s="34">
        <f>SUM(K214:K219)</f>
        <v>0</v>
      </c>
      <c r="L213" s="34">
        <f>SUM(L214:L219)</f>
        <v>0</v>
      </c>
      <c r="M213" s="77"/>
      <c r="N213" s="77"/>
      <c r="O213" s="77"/>
      <c r="P213" s="77"/>
    </row>
    <row r="214" spans="1:16" ht="15" hidden="1" customHeight="1" collapsed="1">
      <c r="A214" s="30">
        <v>3</v>
      </c>
      <c r="B214" s="27">
        <v>1</v>
      </c>
      <c r="C214" s="30">
        <v>3</v>
      </c>
      <c r="D214" s="29">
        <v>2</v>
      </c>
      <c r="E214" s="29">
        <v>1</v>
      </c>
      <c r="F214" s="28">
        <v>1</v>
      </c>
      <c r="G214" s="27" t="s">
        <v>77</v>
      </c>
      <c r="H214" s="17">
        <v>184</v>
      </c>
      <c r="I214" s="26">
        <v>0</v>
      </c>
      <c r="J214" s="26">
        <v>0</v>
      </c>
      <c r="K214" s="26">
        <v>0</v>
      </c>
      <c r="L214" s="33">
        <v>0</v>
      </c>
    </row>
    <row r="215" spans="1:16" ht="26.25" hidden="1" customHeight="1" collapsed="1">
      <c r="A215" s="30">
        <v>3</v>
      </c>
      <c r="B215" s="27">
        <v>1</v>
      </c>
      <c r="C215" s="30">
        <v>3</v>
      </c>
      <c r="D215" s="29">
        <v>2</v>
      </c>
      <c r="E215" s="29">
        <v>1</v>
      </c>
      <c r="F215" s="28">
        <v>2</v>
      </c>
      <c r="G215" s="27" t="s">
        <v>76</v>
      </c>
      <c r="H215" s="17">
        <v>185</v>
      </c>
      <c r="I215" s="26">
        <v>0</v>
      </c>
      <c r="J215" s="26">
        <v>0</v>
      </c>
      <c r="K215" s="26">
        <v>0</v>
      </c>
      <c r="L215" s="26">
        <v>0</v>
      </c>
    </row>
    <row r="216" spans="1:16" ht="16.5" hidden="1" customHeight="1" collapsed="1">
      <c r="A216" s="30">
        <v>3</v>
      </c>
      <c r="B216" s="27">
        <v>1</v>
      </c>
      <c r="C216" s="30">
        <v>3</v>
      </c>
      <c r="D216" s="29">
        <v>2</v>
      </c>
      <c r="E216" s="29">
        <v>1</v>
      </c>
      <c r="F216" s="28">
        <v>3</v>
      </c>
      <c r="G216" s="27" t="s">
        <v>75</v>
      </c>
      <c r="H216" s="17">
        <v>186</v>
      </c>
      <c r="I216" s="26">
        <v>0</v>
      </c>
      <c r="J216" s="26">
        <v>0</v>
      </c>
      <c r="K216" s="26">
        <v>0</v>
      </c>
      <c r="L216" s="26">
        <v>0</v>
      </c>
    </row>
    <row r="217" spans="1:16" ht="27.75" hidden="1" customHeight="1" collapsed="1">
      <c r="A217" s="30">
        <v>3</v>
      </c>
      <c r="B217" s="27">
        <v>1</v>
      </c>
      <c r="C217" s="30">
        <v>3</v>
      </c>
      <c r="D217" s="29">
        <v>2</v>
      </c>
      <c r="E217" s="29">
        <v>1</v>
      </c>
      <c r="F217" s="28">
        <v>4</v>
      </c>
      <c r="G217" s="27" t="s">
        <v>74</v>
      </c>
      <c r="H217" s="17">
        <v>187</v>
      </c>
      <c r="I217" s="26">
        <v>0</v>
      </c>
      <c r="J217" s="26">
        <v>0</v>
      </c>
      <c r="K217" s="26">
        <v>0</v>
      </c>
      <c r="L217" s="33">
        <v>0</v>
      </c>
    </row>
    <row r="218" spans="1:16" ht="15.75" hidden="1" customHeight="1" collapsed="1">
      <c r="A218" s="30">
        <v>3</v>
      </c>
      <c r="B218" s="27">
        <v>1</v>
      </c>
      <c r="C218" s="30">
        <v>3</v>
      </c>
      <c r="D218" s="29">
        <v>2</v>
      </c>
      <c r="E218" s="29">
        <v>1</v>
      </c>
      <c r="F218" s="28">
        <v>5</v>
      </c>
      <c r="G218" s="72" t="s">
        <v>73</v>
      </c>
      <c r="H218" s="17">
        <v>188</v>
      </c>
      <c r="I218" s="26">
        <v>0</v>
      </c>
      <c r="J218" s="26">
        <v>0</v>
      </c>
      <c r="K218" s="26">
        <v>0</v>
      </c>
      <c r="L218" s="26">
        <v>0</v>
      </c>
    </row>
    <row r="219" spans="1:16" ht="13.5" hidden="1" customHeight="1" collapsed="1">
      <c r="A219" s="30">
        <v>3</v>
      </c>
      <c r="B219" s="27">
        <v>1</v>
      </c>
      <c r="C219" s="30">
        <v>3</v>
      </c>
      <c r="D219" s="29">
        <v>2</v>
      </c>
      <c r="E219" s="29">
        <v>1</v>
      </c>
      <c r="F219" s="28">
        <v>6</v>
      </c>
      <c r="G219" s="72" t="s">
        <v>72</v>
      </c>
      <c r="H219" s="17">
        <v>189</v>
      </c>
      <c r="I219" s="26">
        <v>0</v>
      </c>
      <c r="J219" s="26">
        <v>0</v>
      </c>
      <c r="K219" s="26">
        <v>0</v>
      </c>
      <c r="L219" s="33">
        <v>0</v>
      </c>
    </row>
    <row r="220" spans="1:16" ht="27" hidden="1" customHeight="1" collapsed="1">
      <c r="A220" s="47">
        <v>3</v>
      </c>
      <c r="B220" s="46">
        <v>1</v>
      </c>
      <c r="C220" s="46">
        <v>4</v>
      </c>
      <c r="D220" s="46"/>
      <c r="E220" s="46"/>
      <c r="F220" s="45"/>
      <c r="G220" s="72" t="s">
        <v>71</v>
      </c>
      <c r="H220" s="17">
        <v>190</v>
      </c>
      <c r="I220" s="44">
        <f t="shared" ref="I220:L222" si="23">I221</f>
        <v>0</v>
      </c>
      <c r="J220" s="43">
        <f t="shared" si="23"/>
        <v>0</v>
      </c>
      <c r="K220" s="42">
        <f t="shared" si="23"/>
        <v>0</v>
      </c>
      <c r="L220" s="42">
        <f t="shared" si="23"/>
        <v>0</v>
      </c>
    </row>
    <row r="221" spans="1:16" ht="27" hidden="1" customHeight="1" collapsed="1">
      <c r="A221" s="37">
        <v>3</v>
      </c>
      <c r="B221" s="62">
        <v>1</v>
      </c>
      <c r="C221" s="62">
        <v>4</v>
      </c>
      <c r="D221" s="62">
        <v>1</v>
      </c>
      <c r="E221" s="62"/>
      <c r="F221" s="55"/>
      <c r="G221" s="72" t="s">
        <v>71</v>
      </c>
      <c r="H221" s="17">
        <v>191</v>
      </c>
      <c r="I221" s="54">
        <f t="shared" si="23"/>
        <v>0</v>
      </c>
      <c r="J221" s="75">
        <f t="shared" si="23"/>
        <v>0</v>
      </c>
      <c r="K221" s="52">
        <f t="shared" si="23"/>
        <v>0</v>
      </c>
      <c r="L221" s="52">
        <f t="shared" si="23"/>
        <v>0</v>
      </c>
    </row>
    <row r="222" spans="1:16" ht="27.75" hidden="1" customHeight="1" collapsed="1">
      <c r="A222" s="30">
        <v>3</v>
      </c>
      <c r="B222" s="29">
        <v>1</v>
      </c>
      <c r="C222" s="29">
        <v>4</v>
      </c>
      <c r="D222" s="29">
        <v>1</v>
      </c>
      <c r="E222" s="29">
        <v>1</v>
      </c>
      <c r="F222" s="28"/>
      <c r="G222" s="72" t="s">
        <v>70</v>
      </c>
      <c r="H222" s="17">
        <v>192</v>
      </c>
      <c r="I222" s="34">
        <f t="shared" si="23"/>
        <v>0</v>
      </c>
      <c r="J222" s="40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31">
        <v>3</v>
      </c>
      <c r="B223" s="30">
        <v>1</v>
      </c>
      <c r="C223" s="29">
        <v>4</v>
      </c>
      <c r="D223" s="29">
        <v>1</v>
      </c>
      <c r="E223" s="29">
        <v>1</v>
      </c>
      <c r="F223" s="28">
        <v>1</v>
      </c>
      <c r="G223" s="72" t="s">
        <v>70</v>
      </c>
      <c r="H223" s="17">
        <v>193</v>
      </c>
      <c r="I223" s="26">
        <v>0</v>
      </c>
      <c r="J223" s="26">
        <v>0</v>
      </c>
      <c r="K223" s="26">
        <v>0</v>
      </c>
      <c r="L223" s="26">
        <v>0</v>
      </c>
    </row>
    <row r="224" spans="1:16" ht="26.25" hidden="1" customHeight="1" collapsed="1">
      <c r="A224" s="31">
        <v>3</v>
      </c>
      <c r="B224" s="29">
        <v>1</v>
      </c>
      <c r="C224" s="29">
        <v>5</v>
      </c>
      <c r="D224" s="29"/>
      <c r="E224" s="29"/>
      <c r="F224" s="28"/>
      <c r="G224" s="27" t="s">
        <v>69</v>
      </c>
      <c r="H224" s="17">
        <v>194</v>
      </c>
      <c r="I224" s="34">
        <f t="shared" ref="I224:L225" si="24">I225</f>
        <v>0</v>
      </c>
      <c r="J224" s="34">
        <f t="shared" si="24"/>
        <v>0</v>
      </c>
      <c r="K224" s="34">
        <f t="shared" si="24"/>
        <v>0</v>
      </c>
      <c r="L224" s="34">
        <f t="shared" si="24"/>
        <v>0</v>
      </c>
    </row>
    <row r="225" spans="1:12" ht="30" hidden="1" customHeight="1" collapsed="1">
      <c r="A225" s="31">
        <v>3</v>
      </c>
      <c r="B225" s="29">
        <v>1</v>
      </c>
      <c r="C225" s="29">
        <v>5</v>
      </c>
      <c r="D225" s="29">
        <v>1</v>
      </c>
      <c r="E225" s="29"/>
      <c r="F225" s="28"/>
      <c r="G225" s="27" t="s">
        <v>69</v>
      </c>
      <c r="H225" s="17">
        <v>195</v>
      </c>
      <c r="I225" s="34">
        <f t="shared" si="24"/>
        <v>0</v>
      </c>
      <c r="J225" s="34">
        <f t="shared" si="24"/>
        <v>0</v>
      </c>
      <c r="K225" s="34">
        <f t="shared" si="24"/>
        <v>0</v>
      </c>
      <c r="L225" s="34">
        <f t="shared" si="24"/>
        <v>0</v>
      </c>
    </row>
    <row r="226" spans="1:12" ht="27" hidden="1" customHeight="1" collapsed="1">
      <c r="A226" s="31">
        <v>3</v>
      </c>
      <c r="B226" s="29">
        <v>1</v>
      </c>
      <c r="C226" s="29">
        <v>5</v>
      </c>
      <c r="D226" s="29">
        <v>1</v>
      </c>
      <c r="E226" s="29">
        <v>1</v>
      </c>
      <c r="F226" s="28"/>
      <c r="G226" s="27" t="s">
        <v>69</v>
      </c>
      <c r="H226" s="17">
        <v>196</v>
      </c>
      <c r="I226" s="34">
        <f>SUM(I227:I229)</f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21" hidden="1" customHeight="1" collapsed="1">
      <c r="A227" s="31">
        <v>3</v>
      </c>
      <c r="B227" s="29">
        <v>1</v>
      </c>
      <c r="C227" s="29">
        <v>5</v>
      </c>
      <c r="D227" s="29">
        <v>1</v>
      </c>
      <c r="E227" s="29">
        <v>1</v>
      </c>
      <c r="F227" s="28">
        <v>1</v>
      </c>
      <c r="G227" s="76" t="s">
        <v>68</v>
      </c>
      <c r="H227" s="17">
        <v>197</v>
      </c>
      <c r="I227" s="26">
        <v>0</v>
      </c>
      <c r="J227" s="26">
        <v>0</v>
      </c>
      <c r="K227" s="26">
        <v>0</v>
      </c>
      <c r="L227" s="26">
        <v>0</v>
      </c>
    </row>
    <row r="228" spans="1:12" ht="25.5" hidden="1" customHeight="1" collapsed="1">
      <c r="A228" s="31">
        <v>3</v>
      </c>
      <c r="B228" s="29">
        <v>1</v>
      </c>
      <c r="C228" s="29">
        <v>5</v>
      </c>
      <c r="D228" s="29">
        <v>1</v>
      </c>
      <c r="E228" s="29">
        <v>1</v>
      </c>
      <c r="F228" s="28">
        <v>2</v>
      </c>
      <c r="G228" s="76" t="s">
        <v>67</v>
      </c>
      <c r="H228" s="17">
        <v>198</v>
      </c>
      <c r="I228" s="26">
        <v>0</v>
      </c>
      <c r="J228" s="26">
        <v>0</v>
      </c>
      <c r="K228" s="26">
        <v>0</v>
      </c>
      <c r="L228" s="26">
        <v>0</v>
      </c>
    </row>
    <row r="229" spans="1:12" ht="28.5" hidden="1" customHeight="1" collapsed="1">
      <c r="A229" s="31">
        <v>3</v>
      </c>
      <c r="B229" s="29">
        <v>1</v>
      </c>
      <c r="C229" s="29">
        <v>5</v>
      </c>
      <c r="D229" s="29">
        <v>1</v>
      </c>
      <c r="E229" s="29">
        <v>1</v>
      </c>
      <c r="F229" s="28">
        <v>3</v>
      </c>
      <c r="G229" s="76" t="s">
        <v>66</v>
      </c>
      <c r="H229" s="17">
        <v>199</v>
      </c>
      <c r="I229" s="26">
        <v>0</v>
      </c>
      <c r="J229" s="26">
        <v>0</v>
      </c>
      <c r="K229" s="26">
        <v>0</v>
      </c>
      <c r="L229" s="26">
        <v>0</v>
      </c>
    </row>
    <row r="230" spans="1:12" s="2" customFormat="1" ht="41.25" hidden="1" customHeight="1" collapsed="1">
      <c r="A230" s="68">
        <v>3</v>
      </c>
      <c r="B230" s="67">
        <v>2</v>
      </c>
      <c r="C230" s="67"/>
      <c r="D230" s="67"/>
      <c r="E230" s="67"/>
      <c r="F230" s="66"/>
      <c r="G230" s="65" t="s">
        <v>65</v>
      </c>
      <c r="H230" s="17">
        <v>200</v>
      </c>
      <c r="I230" s="34">
        <f>SUM(I231+I263)</f>
        <v>0</v>
      </c>
      <c r="J230" s="40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37">
        <v>3</v>
      </c>
      <c r="B231" s="56">
        <v>2</v>
      </c>
      <c r="C231" s="62">
        <v>1</v>
      </c>
      <c r="D231" s="62"/>
      <c r="E231" s="62"/>
      <c r="F231" s="55"/>
      <c r="G231" s="51" t="s">
        <v>64</v>
      </c>
      <c r="H231" s="17">
        <v>201</v>
      </c>
      <c r="I231" s="54">
        <f>SUM(I232+I241+I245+I249+I253+I256+I259)</f>
        <v>0</v>
      </c>
      <c r="J231" s="75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0">
        <v>3</v>
      </c>
      <c r="B232" s="29">
        <v>2</v>
      </c>
      <c r="C232" s="29">
        <v>1</v>
      </c>
      <c r="D232" s="29">
        <v>1</v>
      </c>
      <c r="E232" s="29"/>
      <c r="F232" s="28"/>
      <c r="G232" s="27" t="s">
        <v>30</v>
      </c>
      <c r="H232" s="17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0">
        <v>3</v>
      </c>
      <c r="B233" s="30">
        <v>2</v>
      </c>
      <c r="C233" s="29">
        <v>1</v>
      </c>
      <c r="D233" s="29">
        <v>1</v>
      </c>
      <c r="E233" s="29">
        <v>1</v>
      </c>
      <c r="F233" s="28"/>
      <c r="G233" s="27" t="s">
        <v>29</v>
      </c>
      <c r="H233" s="17">
        <v>203</v>
      </c>
      <c r="I233" s="34">
        <f>SUM(I234:I234)</f>
        <v>0</v>
      </c>
      <c r="J233" s="40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37">
        <v>3</v>
      </c>
      <c r="B234" s="37">
        <v>2</v>
      </c>
      <c r="C234" s="62">
        <v>1</v>
      </c>
      <c r="D234" s="62">
        <v>1</v>
      </c>
      <c r="E234" s="62">
        <v>1</v>
      </c>
      <c r="F234" s="55">
        <v>1</v>
      </c>
      <c r="G234" s="51" t="s">
        <v>29</v>
      </c>
      <c r="H234" s="17">
        <v>204</v>
      </c>
      <c r="I234" s="26">
        <v>0</v>
      </c>
      <c r="J234" s="26">
        <v>0</v>
      </c>
      <c r="K234" s="26">
        <v>0</v>
      </c>
      <c r="L234" s="26">
        <v>0</v>
      </c>
    </row>
    <row r="235" spans="1:12" ht="14.25" hidden="1" customHeight="1" collapsed="1">
      <c r="A235" s="37">
        <v>3</v>
      </c>
      <c r="B235" s="62">
        <v>2</v>
      </c>
      <c r="C235" s="62">
        <v>1</v>
      </c>
      <c r="D235" s="62">
        <v>1</v>
      </c>
      <c r="E235" s="62">
        <v>2</v>
      </c>
      <c r="F235" s="55"/>
      <c r="G235" s="51" t="s">
        <v>63</v>
      </c>
      <c r="H235" s="17">
        <v>205</v>
      </c>
      <c r="I235" s="34">
        <f>SUM(I236:I237)</f>
        <v>0</v>
      </c>
      <c r="J235" s="34">
        <f>SUM(J236:J237)</f>
        <v>0</v>
      </c>
      <c r="K235" s="34">
        <f>SUM(K236:K237)</f>
        <v>0</v>
      </c>
      <c r="L235" s="34">
        <f>SUM(L236:L237)</f>
        <v>0</v>
      </c>
    </row>
    <row r="236" spans="1:12" ht="14.25" hidden="1" customHeight="1" collapsed="1">
      <c r="A236" s="37">
        <v>3</v>
      </c>
      <c r="B236" s="62">
        <v>2</v>
      </c>
      <c r="C236" s="62">
        <v>1</v>
      </c>
      <c r="D236" s="62">
        <v>1</v>
      </c>
      <c r="E236" s="62">
        <v>2</v>
      </c>
      <c r="F236" s="55">
        <v>1</v>
      </c>
      <c r="G236" s="51" t="s">
        <v>27</v>
      </c>
      <c r="H236" s="17">
        <v>206</v>
      </c>
      <c r="I236" s="26">
        <v>0</v>
      </c>
      <c r="J236" s="26">
        <v>0</v>
      </c>
      <c r="K236" s="26">
        <v>0</v>
      </c>
      <c r="L236" s="26">
        <v>0</v>
      </c>
    </row>
    <row r="237" spans="1:12" ht="14.25" hidden="1" customHeight="1" collapsed="1">
      <c r="A237" s="37">
        <v>3</v>
      </c>
      <c r="B237" s="62">
        <v>2</v>
      </c>
      <c r="C237" s="62">
        <v>1</v>
      </c>
      <c r="D237" s="62">
        <v>1</v>
      </c>
      <c r="E237" s="62">
        <v>2</v>
      </c>
      <c r="F237" s="55">
        <v>2</v>
      </c>
      <c r="G237" s="51" t="s">
        <v>26</v>
      </c>
      <c r="H237" s="17">
        <v>207</v>
      </c>
      <c r="I237" s="26">
        <v>0</v>
      </c>
      <c r="J237" s="26">
        <v>0</v>
      </c>
      <c r="K237" s="26">
        <v>0</v>
      </c>
      <c r="L237" s="26">
        <v>0</v>
      </c>
    </row>
    <row r="238" spans="1:12" ht="14.25" hidden="1" customHeight="1" collapsed="1">
      <c r="A238" s="37">
        <v>3</v>
      </c>
      <c r="B238" s="62">
        <v>2</v>
      </c>
      <c r="C238" s="62">
        <v>1</v>
      </c>
      <c r="D238" s="62">
        <v>1</v>
      </c>
      <c r="E238" s="62">
        <v>3</v>
      </c>
      <c r="F238" s="74"/>
      <c r="G238" s="51" t="s">
        <v>25</v>
      </c>
      <c r="H238" s="17">
        <v>208</v>
      </c>
      <c r="I238" s="34">
        <f>SUM(I239:I240)</f>
        <v>0</v>
      </c>
      <c r="J238" s="34">
        <f>SUM(J239:J240)</f>
        <v>0</v>
      </c>
      <c r="K238" s="34">
        <f>SUM(K239:K240)</f>
        <v>0</v>
      </c>
      <c r="L238" s="34">
        <f>SUM(L239:L240)</f>
        <v>0</v>
      </c>
    </row>
    <row r="239" spans="1:12" ht="14.25" hidden="1" customHeight="1" collapsed="1">
      <c r="A239" s="37">
        <v>3</v>
      </c>
      <c r="B239" s="62">
        <v>2</v>
      </c>
      <c r="C239" s="62">
        <v>1</v>
      </c>
      <c r="D239" s="62">
        <v>1</v>
      </c>
      <c r="E239" s="62">
        <v>3</v>
      </c>
      <c r="F239" s="55">
        <v>1</v>
      </c>
      <c r="G239" s="51" t="s">
        <v>24</v>
      </c>
      <c r="H239" s="17">
        <v>209</v>
      </c>
      <c r="I239" s="26">
        <v>0</v>
      </c>
      <c r="J239" s="26">
        <v>0</v>
      </c>
      <c r="K239" s="26">
        <v>0</v>
      </c>
      <c r="L239" s="26">
        <v>0</v>
      </c>
    </row>
    <row r="240" spans="1:12" ht="14.25" hidden="1" customHeight="1" collapsed="1">
      <c r="A240" s="37">
        <v>3</v>
      </c>
      <c r="B240" s="62">
        <v>2</v>
      </c>
      <c r="C240" s="62">
        <v>1</v>
      </c>
      <c r="D240" s="62">
        <v>1</v>
      </c>
      <c r="E240" s="62">
        <v>3</v>
      </c>
      <c r="F240" s="55">
        <v>2</v>
      </c>
      <c r="G240" s="51" t="s">
        <v>62</v>
      </c>
      <c r="H240" s="17">
        <v>210</v>
      </c>
      <c r="I240" s="26">
        <v>0</v>
      </c>
      <c r="J240" s="26">
        <v>0</v>
      </c>
      <c r="K240" s="26">
        <v>0</v>
      </c>
      <c r="L240" s="26">
        <v>0</v>
      </c>
    </row>
    <row r="241" spans="1:12" ht="27" hidden="1" customHeight="1" collapsed="1">
      <c r="A241" s="30">
        <v>3</v>
      </c>
      <c r="B241" s="29">
        <v>2</v>
      </c>
      <c r="C241" s="29">
        <v>1</v>
      </c>
      <c r="D241" s="29">
        <v>2</v>
      </c>
      <c r="E241" s="29"/>
      <c r="F241" s="28"/>
      <c r="G241" s="27" t="s">
        <v>61</v>
      </c>
      <c r="H241" s="17">
        <v>211</v>
      </c>
      <c r="I241" s="34">
        <f>I242</f>
        <v>0</v>
      </c>
      <c r="J241" s="34">
        <f>J242</f>
        <v>0</v>
      </c>
      <c r="K241" s="34">
        <f>K242</f>
        <v>0</v>
      </c>
      <c r="L241" s="34">
        <f>L242</f>
        <v>0</v>
      </c>
    </row>
    <row r="242" spans="1:12" ht="14.25" hidden="1" customHeight="1" collapsed="1">
      <c r="A242" s="30">
        <v>3</v>
      </c>
      <c r="B242" s="29">
        <v>2</v>
      </c>
      <c r="C242" s="29">
        <v>1</v>
      </c>
      <c r="D242" s="29">
        <v>2</v>
      </c>
      <c r="E242" s="29">
        <v>1</v>
      </c>
      <c r="F242" s="28"/>
      <c r="G242" s="27" t="s">
        <v>61</v>
      </c>
      <c r="H242" s="17">
        <v>212</v>
      </c>
      <c r="I242" s="34">
        <f>SUM(I243:I244)</f>
        <v>0</v>
      </c>
      <c r="J242" s="40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37">
        <v>3</v>
      </c>
      <c r="B243" s="56">
        <v>2</v>
      </c>
      <c r="C243" s="62">
        <v>1</v>
      </c>
      <c r="D243" s="62">
        <v>2</v>
      </c>
      <c r="E243" s="62">
        <v>1</v>
      </c>
      <c r="F243" s="55">
        <v>1</v>
      </c>
      <c r="G243" s="51" t="s">
        <v>60</v>
      </c>
      <c r="H243" s="17">
        <v>213</v>
      </c>
      <c r="I243" s="26">
        <v>0</v>
      </c>
      <c r="J243" s="26">
        <v>0</v>
      </c>
      <c r="K243" s="26">
        <v>0</v>
      </c>
      <c r="L243" s="26">
        <v>0</v>
      </c>
    </row>
    <row r="244" spans="1:12" ht="25.5" hidden="1" customHeight="1" collapsed="1">
      <c r="A244" s="30">
        <v>3</v>
      </c>
      <c r="B244" s="29">
        <v>2</v>
      </c>
      <c r="C244" s="29">
        <v>1</v>
      </c>
      <c r="D244" s="29">
        <v>2</v>
      </c>
      <c r="E244" s="29">
        <v>1</v>
      </c>
      <c r="F244" s="28">
        <v>2</v>
      </c>
      <c r="G244" s="27" t="s">
        <v>59</v>
      </c>
      <c r="H244" s="17">
        <v>214</v>
      </c>
      <c r="I244" s="26">
        <v>0</v>
      </c>
      <c r="J244" s="26">
        <v>0</v>
      </c>
      <c r="K244" s="26">
        <v>0</v>
      </c>
      <c r="L244" s="26">
        <v>0</v>
      </c>
    </row>
    <row r="245" spans="1:12" ht="26.25" hidden="1" customHeight="1" collapsed="1">
      <c r="A245" s="47">
        <v>3</v>
      </c>
      <c r="B245" s="46">
        <v>2</v>
      </c>
      <c r="C245" s="46">
        <v>1</v>
      </c>
      <c r="D245" s="46">
        <v>3</v>
      </c>
      <c r="E245" s="46"/>
      <c r="F245" s="45"/>
      <c r="G245" s="72" t="s">
        <v>58</v>
      </c>
      <c r="H245" s="17">
        <v>215</v>
      </c>
      <c r="I245" s="44">
        <f>I246</f>
        <v>0</v>
      </c>
      <c r="J245" s="43">
        <f>J246</f>
        <v>0</v>
      </c>
      <c r="K245" s="42">
        <f>K246</f>
        <v>0</v>
      </c>
      <c r="L245" s="42">
        <f>L246</f>
        <v>0</v>
      </c>
    </row>
    <row r="246" spans="1:12" ht="29.25" hidden="1" customHeight="1" collapsed="1">
      <c r="A246" s="30">
        <v>3</v>
      </c>
      <c r="B246" s="29">
        <v>2</v>
      </c>
      <c r="C246" s="29">
        <v>1</v>
      </c>
      <c r="D246" s="29">
        <v>3</v>
      </c>
      <c r="E246" s="29">
        <v>1</v>
      </c>
      <c r="F246" s="28"/>
      <c r="G246" s="72" t="s">
        <v>58</v>
      </c>
      <c r="H246" s="17">
        <v>216</v>
      </c>
      <c r="I246" s="34">
        <f>I247+I248</f>
        <v>0</v>
      </c>
      <c r="J246" s="34">
        <f>J247+J248</f>
        <v>0</v>
      </c>
      <c r="K246" s="34">
        <f>K247+K248</f>
        <v>0</v>
      </c>
      <c r="L246" s="34">
        <f>L247+L248</f>
        <v>0</v>
      </c>
    </row>
    <row r="247" spans="1:12" ht="30" hidden="1" customHeight="1" collapsed="1">
      <c r="A247" s="30">
        <v>3</v>
      </c>
      <c r="B247" s="29">
        <v>2</v>
      </c>
      <c r="C247" s="29">
        <v>1</v>
      </c>
      <c r="D247" s="29">
        <v>3</v>
      </c>
      <c r="E247" s="29">
        <v>1</v>
      </c>
      <c r="F247" s="28">
        <v>1</v>
      </c>
      <c r="G247" s="27" t="s">
        <v>57</v>
      </c>
      <c r="H247" s="17">
        <v>217</v>
      </c>
      <c r="I247" s="26">
        <v>0</v>
      </c>
      <c r="J247" s="26">
        <v>0</v>
      </c>
      <c r="K247" s="26">
        <v>0</v>
      </c>
      <c r="L247" s="26">
        <v>0</v>
      </c>
    </row>
    <row r="248" spans="1:12" ht="27.75" hidden="1" customHeight="1" collapsed="1">
      <c r="A248" s="30">
        <v>3</v>
      </c>
      <c r="B248" s="29">
        <v>2</v>
      </c>
      <c r="C248" s="29">
        <v>1</v>
      </c>
      <c r="D248" s="29">
        <v>3</v>
      </c>
      <c r="E248" s="29">
        <v>1</v>
      </c>
      <c r="F248" s="28">
        <v>2</v>
      </c>
      <c r="G248" s="27" t="s">
        <v>56</v>
      </c>
      <c r="H248" s="17">
        <v>218</v>
      </c>
      <c r="I248" s="33">
        <v>0</v>
      </c>
      <c r="J248" s="73">
        <v>0</v>
      </c>
      <c r="K248" s="33">
        <v>0</v>
      </c>
      <c r="L248" s="33">
        <v>0</v>
      </c>
    </row>
    <row r="249" spans="1:12" ht="12" hidden="1" customHeight="1" collapsed="1">
      <c r="A249" s="30">
        <v>3</v>
      </c>
      <c r="B249" s="29">
        <v>2</v>
      </c>
      <c r="C249" s="29">
        <v>1</v>
      </c>
      <c r="D249" s="29">
        <v>4</v>
      </c>
      <c r="E249" s="29"/>
      <c r="F249" s="28"/>
      <c r="G249" s="27" t="s">
        <v>55</v>
      </c>
      <c r="H249" s="17">
        <v>219</v>
      </c>
      <c r="I249" s="34">
        <f>I250</f>
        <v>0</v>
      </c>
      <c r="J249" s="39">
        <f>J250</f>
        <v>0</v>
      </c>
      <c r="K249" s="34">
        <f>K250</f>
        <v>0</v>
      </c>
      <c r="L249" s="39">
        <f>L250</f>
        <v>0</v>
      </c>
    </row>
    <row r="250" spans="1:12" ht="14.25" hidden="1" customHeight="1" collapsed="1">
      <c r="A250" s="47">
        <v>3</v>
      </c>
      <c r="B250" s="46">
        <v>2</v>
      </c>
      <c r="C250" s="46">
        <v>1</v>
      </c>
      <c r="D250" s="46">
        <v>4</v>
      </c>
      <c r="E250" s="46">
        <v>1</v>
      </c>
      <c r="F250" s="45"/>
      <c r="G250" s="72" t="s">
        <v>55</v>
      </c>
      <c r="H250" s="17">
        <v>220</v>
      </c>
      <c r="I250" s="44">
        <f>SUM(I251:I252)</f>
        <v>0</v>
      </c>
      <c r="J250" s="43">
        <f>SUM(J251:J252)</f>
        <v>0</v>
      </c>
      <c r="K250" s="42">
        <f>SUM(K251:K252)</f>
        <v>0</v>
      </c>
      <c r="L250" s="42">
        <f>SUM(L251:L252)</f>
        <v>0</v>
      </c>
    </row>
    <row r="251" spans="1:12" ht="25.5" hidden="1" customHeight="1" collapsed="1">
      <c r="A251" s="30">
        <v>3</v>
      </c>
      <c r="B251" s="29">
        <v>2</v>
      </c>
      <c r="C251" s="29">
        <v>1</v>
      </c>
      <c r="D251" s="29">
        <v>4</v>
      </c>
      <c r="E251" s="29">
        <v>1</v>
      </c>
      <c r="F251" s="28">
        <v>1</v>
      </c>
      <c r="G251" s="27" t="s">
        <v>54</v>
      </c>
      <c r="H251" s="17">
        <v>221</v>
      </c>
      <c r="I251" s="26">
        <v>0</v>
      </c>
      <c r="J251" s="26">
        <v>0</v>
      </c>
      <c r="K251" s="26">
        <v>0</v>
      </c>
      <c r="L251" s="26">
        <v>0</v>
      </c>
    </row>
    <row r="252" spans="1:12" ht="18.75" hidden="1" customHeight="1" collapsed="1">
      <c r="A252" s="30">
        <v>3</v>
      </c>
      <c r="B252" s="29">
        <v>2</v>
      </c>
      <c r="C252" s="29">
        <v>1</v>
      </c>
      <c r="D252" s="29">
        <v>4</v>
      </c>
      <c r="E252" s="29">
        <v>1</v>
      </c>
      <c r="F252" s="28">
        <v>2</v>
      </c>
      <c r="G252" s="27" t="s">
        <v>53</v>
      </c>
      <c r="H252" s="17">
        <v>222</v>
      </c>
      <c r="I252" s="26">
        <v>0</v>
      </c>
      <c r="J252" s="26">
        <v>0</v>
      </c>
      <c r="K252" s="26">
        <v>0</v>
      </c>
      <c r="L252" s="26">
        <v>0</v>
      </c>
    </row>
    <row r="253" spans="1:12" hidden="1" collapsed="1">
      <c r="A253" s="30">
        <v>3</v>
      </c>
      <c r="B253" s="29">
        <v>2</v>
      </c>
      <c r="C253" s="29">
        <v>1</v>
      </c>
      <c r="D253" s="29">
        <v>5</v>
      </c>
      <c r="E253" s="29"/>
      <c r="F253" s="28"/>
      <c r="G253" s="27" t="s">
        <v>52</v>
      </c>
      <c r="H253" s="17">
        <v>223</v>
      </c>
      <c r="I253" s="34">
        <f t="shared" ref="I253:L254" si="25">I254</f>
        <v>0</v>
      </c>
      <c r="J253" s="40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30">
        <v>3</v>
      </c>
      <c r="B254" s="29">
        <v>2</v>
      </c>
      <c r="C254" s="29">
        <v>1</v>
      </c>
      <c r="D254" s="29">
        <v>5</v>
      </c>
      <c r="E254" s="29">
        <v>1</v>
      </c>
      <c r="F254" s="28"/>
      <c r="G254" s="27" t="s">
        <v>52</v>
      </c>
      <c r="H254" s="17">
        <v>224</v>
      </c>
      <c r="I254" s="39">
        <f t="shared" si="25"/>
        <v>0</v>
      </c>
      <c r="J254" s="40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56">
        <v>3</v>
      </c>
      <c r="B255" s="62">
        <v>2</v>
      </c>
      <c r="C255" s="62">
        <v>1</v>
      </c>
      <c r="D255" s="62">
        <v>5</v>
      </c>
      <c r="E255" s="62">
        <v>1</v>
      </c>
      <c r="F255" s="55">
        <v>1</v>
      </c>
      <c r="G255" s="27" t="s">
        <v>52</v>
      </c>
      <c r="H255" s="17">
        <v>225</v>
      </c>
      <c r="I255" s="33">
        <v>0</v>
      </c>
      <c r="J255" s="33">
        <v>0</v>
      </c>
      <c r="K255" s="33">
        <v>0</v>
      </c>
      <c r="L255" s="33">
        <v>0</v>
      </c>
    </row>
    <row r="256" spans="1:12" hidden="1" collapsed="1">
      <c r="A256" s="30">
        <v>3</v>
      </c>
      <c r="B256" s="29">
        <v>2</v>
      </c>
      <c r="C256" s="29">
        <v>1</v>
      </c>
      <c r="D256" s="29">
        <v>6</v>
      </c>
      <c r="E256" s="29"/>
      <c r="F256" s="28"/>
      <c r="G256" s="27" t="s">
        <v>12</v>
      </c>
      <c r="H256" s="17">
        <v>226</v>
      </c>
      <c r="I256" s="34">
        <f t="shared" ref="I256:L257" si="26">I257</f>
        <v>0</v>
      </c>
      <c r="J256" s="40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30">
        <v>3</v>
      </c>
      <c r="B257" s="30">
        <v>2</v>
      </c>
      <c r="C257" s="29">
        <v>1</v>
      </c>
      <c r="D257" s="29">
        <v>6</v>
      </c>
      <c r="E257" s="29">
        <v>1</v>
      </c>
      <c r="F257" s="28"/>
      <c r="G257" s="27" t="s">
        <v>12</v>
      </c>
      <c r="H257" s="17">
        <v>227</v>
      </c>
      <c r="I257" s="34">
        <f t="shared" si="26"/>
        <v>0</v>
      </c>
      <c r="J257" s="40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7">
        <v>3</v>
      </c>
      <c r="B258" s="47">
        <v>2</v>
      </c>
      <c r="C258" s="29">
        <v>1</v>
      </c>
      <c r="D258" s="29">
        <v>6</v>
      </c>
      <c r="E258" s="29">
        <v>1</v>
      </c>
      <c r="F258" s="28">
        <v>1</v>
      </c>
      <c r="G258" s="27" t="s">
        <v>12</v>
      </c>
      <c r="H258" s="17">
        <v>228</v>
      </c>
      <c r="I258" s="33">
        <v>0</v>
      </c>
      <c r="J258" s="33">
        <v>0</v>
      </c>
      <c r="K258" s="33">
        <v>0</v>
      </c>
      <c r="L258" s="33">
        <v>0</v>
      </c>
    </row>
    <row r="259" spans="1:12" ht="13.5" hidden="1" customHeight="1" collapsed="1">
      <c r="A259" s="30">
        <v>3</v>
      </c>
      <c r="B259" s="30">
        <v>2</v>
      </c>
      <c r="C259" s="29">
        <v>1</v>
      </c>
      <c r="D259" s="29">
        <v>7</v>
      </c>
      <c r="E259" s="29"/>
      <c r="F259" s="28"/>
      <c r="G259" s="27" t="s">
        <v>40</v>
      </c>
      <c r="H259" s="17">
        <v>229</v>
      </c>
      <c r="I259" s="34">
        <f>I260</f>
        <v>0</v>
      </c>
      <c r="J259" s="40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30">
        <v>3</v>
      </c>
      <c r="B260" s="29">
        <v>2</v>
      </c>
      <c r="C260" s="29">
        <v>1</v>
      </c>
      <c r="D260" s="29">
        <v>7</v>
      </c>
      <c r="E260" s="29">
        <v>1</v>
      </c>
      <c r="F260" s="28"/>
      <c r="G260" s="27" t="s">
        <v>40</v>
      </c>
      <c r="H260" s="17">
        <v>230</v>
      </c>
      <c r="I260" s="34">
        <f>I261+I262</f>
        <v>0</v>
      </c>
      <c r="J260" s="34">
        <f>J261+J262</f>
        <v>0</v>
      </c>
      <c r="K260" s="34">
        <f>K261+K262</f>
        <v>0</v>
      </c>
      <c r="L260" s="34">
        <f>L261+L262</f>
        <v>0</v>
      </c>
    </row>
    <row r="261" spans="1:12" ht="27" hidden="1" customHeight="1" collapsed="1">
      <c r="A261" s="30">
        <v>3</v>
      </c>
      <c r="B261" s="29">
        <v>2</v>
      </c>
      <c r="C261" s="29">
        <v>1</v>
      </c>
      <c r="D261" s="29">
        <v>7</v>
      </c>
      <c r="E261" s="29">
        <v>1</v>
      </c>
      <c r="F261" s="28">
        <v>1</v>
      </c>
      <c r="G261" s="27" t="s">
        <v>39</v>
      </c>
      <c r="H261" s="17">
        <v>231</v>
      </c>
      <c r="I261" s="63">
        <v>0</v>
      </c>
      <c r="J261" s="26">
        <v>0</v>
      </c>
      <c r="K261" s="26">
        <v>0</v>
      </c>
      <c r="L261" s="26">
        <v>0</v>
      </c>
    </row>
    <row r="262" spans="1:12" ht="24.75" hidden="1" customHeight="1" collapsed="1">
      <c r="A262" s="30">
        <v>3</v>
      </c>
      <c r="B262" s="29">
        <v>2</v>
      </c>
      <c r="C262" s="29">
        <v>1</v>
      </c>
      <c r="D262" s="29">
        <v>7</v>
      </c>
      <c r="E262" s="29">
        <v>1</v>
      </c>
      <c r="F262" s="28">
        <v>2</v>
      </c>
      <c r="G262" s="27" t="s">
        <v>38</v>
      </c>
      <c r="H262" s="17">
        <v>232</v>
      </c>
      <c r="I262" s="26">
        <v>0</v>
      </c>
      <c r="J262" s="26">
        <v>0</v>
      </c>
      <c r="K262" s="26">
        <v>0</v>
      </c>
      <c r="L262" s="26">
        <v>0</v>
      </c>
    </row>
    <row r="263" spans="1:12" ht="38.25" hidden="1" customHeight="1" collapsed="1">
      <c r="A263" s="30">
        <v>3</v>
      </c>
      <c r="B263" s="29">
        <v>2</v>
      </c>
      <c r="C263" s="29">
        <v>2</v>
      </c>
      <c r="D263" s="71"/>
      <c r="E263" s="71"/>
      <c r="F263" s="70"/>
      <c r="G263" s="27" t="s">
        <v>51</v>
      </c>
      <c r="H263" s="17">
        <v>233</v>
      </c>
      <c r="I263" s="34">
        <f>SUM(I264+I273+I277+I281+I285+I288+I291)</f>
        <v>0</v>
      </c>
      <c r="J263" s="40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30">
        <v>3</v>
      </c>
      <c r="B264" s="29">
        <v>2</v>
      </c>
      <c r="C264" s="29">
        <v>2</v>
      </c>
      <c r="D264" s="29">
        <v>1</v>
      </c>
      <c r="E264" s="29"/>
      <c r="F264" s="28"/>
      <c r="G264" s="27" t="s">
        <v>35</v>
      </c>
      <c r="H264" s="17">
        <v>234</v>
      </c>
      <c r="I264" s="34">
        <f>I265</f>
        <v>0</v>
      </c>
      <c r="J264" s="34">
        <f>J265</f>
        <v>0</v>
      </c>
      <c r="K264" s="34">
        <f>K265</f>
        <v>0</v>
      </c>
      <c r="L264" s="34">
        <f>L265</f>
        <v>0</v>
      </c>
    </row>
    <row r="265" spans="1:12" hidden="1" collapsed="1">
      <c r="A265" s="31">
        <v>3</v>
      </c>
      <c r="B265" s="30">
        <v>2</v>
      </c>
      <c r="C265" s="29">
        <v>2</v>
      </c>
      <c r="D265" s="29">
        <v>1</v>
      </c>
      <c r="E265" s="29">
        <v>1</v>
      </c>
      <c r="F265" s="28"/>
      <c r="G265" s="27" t="s">
        <v>29</v>
      </c>
      <c r="H265" s="17">
        <v>235</v>
      </c>
      <c r="I265" s="34">
        <f>SUM(I266)</f>
        <v>0</v>
      </c>
      <c r="J265" s="34">
        <f>SUM(J266)</f>
        <v>0</v>
      </c>
      <c r="K265" s="34">
        <f>SUM(K266)</f>
        <v>0</v>
      </c>
      <c r="L265" s="34">
        <f>SUM(L266)</f>
        <v>0</v>
      </c>
    </row>
    <row r="266" spans="1:12" hidden="1" collapsed="1">
      <c r="A266" s="31">
        <v>3</v>
      </c>
      <c r="B266" s="30">
        <v>2</v>
      </c>
      <c r="C266" s="29">
        <v>2</v>
      </c>
      <c r="D266" s="29">
        <v>1</v>
      </c>
      <c r="E266" s="29">
        <v>1</v>
      </c>
      <c r="F266" s="28">
        <v>1</v>
      </c>
      <c r="G266" s="27" t="s">
        <v>29</v>
      </c>
      <c r="H266" s="17">
        <v>236</v>
      </c>
      <c r="I266" s="26">
        <v>0</v>
      </c>
      <c r="J266" s="26">
        <v>0</v>
      </c>
      <c r="K266" s="26">
        <v>0</v>
      </c>
      <c r="L266" s="26">
        <v>0</v>
      </c>
    </row>
    <row r="267" spans="1:12" ht="15" hidden="1" customHeight="1" collapsed="1">
      <c r="A267" s="31">
        <v>3</v>
      </c>
      <c r="B267" s="30">
        <v>2</v>
      </c>
      <c r="C267" s="29">
        <v>2</v>
      </c>
      <c r="D267" s="29">
        <v>1</v>
      </c>
      <c r="E267" s="29">
        <v>2</v>
      </c>
      <c r="F267" s="28"/>
      <c r="G267" s="27" t="s">
        <v>28</v>
      </c>
      <c r="H267" s="17">
        <v>237</v>
      </c>
      <c r="I267" s="34">
        <f>SUM(I268:I269)</f>
        <v>0</v>
      </c>
      <c r="J267" s="34">
        <f>SUM(J268:J269)</f>
        <v>0</v>
      </c>
      <c r="K267" s="34">
        <f>SUM(K268:K269)</f>
        <v>0</v>
      </c>
      <c r="L267" s="34">
        <f>SUM(L268:L269)</f>
        <v>0</v>
      </c>
    </row>
    <row r="268" spans="1:12" ht="15" hidden="1" customHeight="1" collapsed="1">
      <c r="A268" s="31">
        <v>3</v>
      </c>
      <c r="B268" s="30">
        <v>2</v>
      </c>
      <c r="C268" s="29">
        <v>2</v>
      </c>
      <c r="D268" s="29">
        <v>1</v>
      </c>
      <c r="E268" s="29">
        <v>2</v>
      </c>
      <c r="F268" s="28">
        <v>1</v>
      </c>
      <c r="G268" s="27" t="s">
        <v>27</v>
      </c>
      <c r="H268" s="17">
        <v>238</v>
      </c>
      <c r="I268" s="26">
        <v>0</v>
      </c>
      <c r="J268" s="63">
        <v>0</v>
      </c>
      <c r="K268" s="26">
        <v>0</v>
      </c>
      <c r="L268" s="26">
        <v>0</v>
      </c>
    </row>
    <row r="269" spans="1:12" ht="15" hidden="1" customHeight="1" collapsed="1">
      <c r="A269" s="31">
        <v>3</v>
      </c>
      <c r="B269" s="30">
        <v>2</v>
      </c>
      <c r="C269" s="29">
        <v>2</v>
      </c>
      <c r="D269" s="29">
        <v>1</v>
      </c>
      <c r="E269" s="29">
        <v>2</v>
      </c>
      <c r="F269" s="28">
        <v>2</v>
      </c>
      <c r="G269" s="27" t="s">
        <v>26</v>
      </c>
      <c r="H269" s="17">
        <v>239</v>
      </c>
      <c r="I269" s="26">
        <v>0</v>
      </c>
      <c r="J269" s="63">
        <v>0</v>
      </c>
      <c r="K269" s="26">
        <v>0</v>
      </c>
      <c r="L269" s="26">
        <v>0</v>
      </c>
    </row>
    <row r="270" spans="1:12" ht="15" hidden="1" customHeight="1" collapsed="1">
      <c r="A270" s="31">
        <v>3</v>
      </c>
      <c r="B270" s="30">
        <v>2</v>
      </c>
      <c r="C270" s="29">
        <v>2</v>
      </c>
      <c r="D270" s="29">
        <v>1</v>
      </c>
      <c r="E270" s="29">
        <v>3</v>
      </c>
      <c r="F270" s="28"/>
      <c r="G270" s="27" t="s">
        <v>25</v>
      </c>
      <c r="H270" s="17">
        <v>240</v>
      </c>
      <c r="I270" s="34">
        <f>SUM(I271:I272)</f>
        <v>0</v>
      </c>
      <c r="J270" s="34">
        <f>SUM(J271:J272)</f>
        <v>0</v>
      </c>
      <c r="K270" s="34">
        <f>SUM(K271:K272)</f>
        <v>0</v>
      </c>
      <c r="L270" s="34">
        <f>SUM(L271:L272)</f>
        <v>0</v>
      </c>
    </row>
    <row r="271" spans="1:12" ht="15" hidden="1" customHeight="1" collapsed="1">
      <c r="A271" s="31">
        <v>3</v>
      </c>
      <c r="B271" s="30">
        <v>2</v>
      </c>
      <c r="C271" s="29">
        <v>2</v>
      </c>
      <c r="D271" s="29">
        <v>1</v>
      </c>
      <c r="E271" s="29">
        <v>3</v>
      </c>
      <c r="F271" s="28">
        <v>1</v>
      </c>
      <c r="G271" s="27" t="s">
        <v>24</v>
      </c>
      <c r="H271" s="17">
        <v>241</v>
      </c>
      <c r="I271" s="26">
        <v>0</v>
      </c>
      <c r="J271" s="63">
        <v>0</v>
      </c>
      <c r="K271" s="26">
        <v>0</v>
      </c>
      <c r="L271" s="26">
        <v>0</v>
      </c>
    </row>
    <row r="272" spans="1:12" ht="15" hidden="1" customHeight="1" collapsed="1">
      <c r="A272" s="31">
        <v>3</v>
      </c>
      <c r="B272" s="30">
        <v>2</v>
      </c>
      <c r="C272" s="29">
        <v>2</v>
      </c>
      <c r="D272" s="29">
        <v>1</v>
      </c>
      <c r="E272" s="29">
        <v>3</v>
      </c>
      <c r="F272" s="28">
        <v>2</v>
      </c>
      <c r="G272" s="27" t="s">
        <v>23</v>
      </c>
      <c r="H272" s="17">
        <v>242</v>
      </c>
      <c r="I272" s="26">
        <v>0</v>
      </c>
      <c r="J272" s="63">
        <v>0</v>
      </c>
      <c r="K272" s="26">
        <v>0</v>
      </c>
      <c r="L272" s="26">
        <v>0</v>
      </c>
    </row>
    <row r="273" spans="1:12" ht="25.5" hidden="1" customHeight="1" collapsed="1">
      <c r="A273" s="31">
        <v>3</v>
      </c>
      <c r="B273" s="30">
        <v>2</v>
      </c>
      <c r="C273" s="29">
        <v>2</v>
      </c>
      <c r="D273" s="29">
        <v>2</v>
      </c>
      <c r="E273" s="29"/>
      <c r="F273" s="28"/>
      <c r="G273" s="27" t="s">
        <v>50</v>
      </c>
      <c r="H273" s="17">
        <v>243</v>
      </c>
      <c r="I273" s="34">
        <f>I274</f>
        <v>0</v>
      </c>
      <c r="J273" s="39">
        <f>J274</f>
        <v>0</v>
      </c>
      <c r="K273" s="34">
        <f>K274</f>
        <v>0</v>
      </c>
      <c r="L273" s="39">
        <f>L274</f>
        <v>0</v>
      </c>
    </row>
    <row r="274" spans="1:12" ht="20.25" hidden="1" customHeight="1" collapsed="1">
      <c r="A274" s="30">
        <v>3</v>
      </c>
      <c r="B274" s="29">
        <v>2</v>
      </c>
      <c r="C274" s="46">
        <v>2</v>
      </c>
      <c r="D274" s="46">
        <v>2</v>
      </c>
      <c r="E274" s="46">
        <v>1</v>
      </c>
      <c r="F274" s="45"/>
      <c r="G274" s="27" t="s">
        <v>50</v>
      </c>
      <c r="H274" s="17">
        <v>244</v>
      </c>
      <c r="I274" s="44">
        <f>SUM(I275:I276)</f>
        <v>0</v>
      </c>
      <c r="J274" s="43">
        <f>SUM(J275:J276)</f>
        <v>0</v>
      </c>
      <c r="K274" s="42">
        <f>SUM(K275:K276)</f>
        <v>0</v>
      </c>
      <c r="L274" s="42">
        <f>SUM(L275:L276)</f>
        <v>0</v>
      </c>
    </row>
    <row r="275" spans="1:12" ht="25.5" hidden="1" customHeight="1" collapsed="1">
      <c r="A275" s="30">
        <v>3</v>
      </c>
      <c r="B275" s="29">
        <v>2</v>
      </c>
      <c r="C275" s="29">
        <v>2</v>
      </c>
      <c r="D275" s="29">
        <v>2</v>
      </c>
      <c r="E275" s="29">
        <v>1</v>
      </c>
      <c r="F275" s="28">
        <v>1</v>
      </c>
      <c r="G275" s="27" t="s">
        <v>49</v>
      </c>
      <c r="H275" s="17">
        <v>245</v>
      </c>
      <c r="I275" s="26">
        <v>0</v>
      </c>
      <c r="J275" s="26">
        <v>0</v>
      </c>
      <c r="K275" s="26">
        <v>0</v>
      </c>
      <c r="L275" s="26">
        <v>0</v>
      </c>
    </row>
    <row r="276" spans="1:12" ht="25.5" hidden="1" customHeight="1" collapsed="1">
      <c r="A276" s="30">
        <v>3</v>
      </c>
      <c r="B276" s="29">
        <v>2</v>
      </c>
      <c r="C276" s="29">
        <v>2</v>
      </c>
      <c r="D276" s="29">
        <v>2</v>
      </c>
      <c r="E276" s="29">
        <v>1</v>
      </c>
      <c r="F276" s="28">
        <v>2</v>
      </c>
      <c r="G276" s="31" t="s">
        <v>48</v>
      </c>
      <c r="H276" s="17">
        <v>246</v>
      </c>
      <c r="I276" s="26">
        <v>0</v>
      </c>
      <c r="J276" s="26">
        <v>0</v>
      </c>
      <c r="K276" s="26">
        <v>0</v>
      </c>
      <c r="L276" s="26">
        <v>0</v>
      </c>
    </row>
    <row r="277" spans="1:12" ht="25.5" hidden="1" customHeight="1" collapsed="1">
      <c r="A277" s="30">
        <v>3</v>
      </c>
      <c r="B277" s="29">
        <v>2</v>
      </c>
      <c r="C277" s="29">
        <v>2</v>
      </c>
      <c r="D277" s="29">
        <v>3</v>
      </c>
      <c r="E277" s="29"/>
      <c r="F277" s="28"/>
      <c r="G277" s="27" t="s">
        <v>47</v>
      </c>
      <c r="H277" s="17">
        <v>247</v>
      </c>
      <c r="I277" s="34">
        <f>I278</f>
        <v>0</v>
      </c>
      <c r="J277" s="40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7">
        <v>3</v>
      </c>
      <c r="B278" s="29">
        <v>2</v>
      </c>
      <c r="C278" s="29">
        <v>2</v>
      </c>
      <c r="D278" s="29">
        <v>3</v>
      </c>
      <c r="E278" s="29">
        <v>1</v>
      </c>
      <c r="F278" s="28"/>
      <c r="G278" s="27" t="s">
        <v>47</v>
      </c>
      <c r="H278" s="17">
        <v>248</v>
      </c>
      <c r="I278" s="34">
        <f>I279+I280</f>
        <v>0</v>
      </c>
      <c r="J278" s="34">
        <f>J279+J280</f>
        <v>0</v>
      </c>
      <c r="K278" s="34">
        <f>K279+K280</f>
        <v>0</v>
      </c>
      <c r="L278" s="34">
        <f>L279+L280</f>
        <v>0</v>
      </c>
    </row>
    <row r="279" spans="1:12" ht="31.5" hidden="1" customHeight="1" collapsed="1">
      <c r="A279" s="47">
        <v>3</v>
      </c>
      <c r="B279" s="29">
        <v>2</v>
      </c>
      <c r="C279" s="29">
        <v>2</v>
      </c>
      <c r="D279" s="29">
        <v>3</v>
      </c>
      <c r="E279" s="29">
        <v>1</v>
      </c>
      <c r="F279" s="28">
        <v>1</v>
      </c>
      <c r="G279" s="27" t="s">
        <v>46</v>
      </c>
      <c r="H279" s="17">
        <v>249</v>
      </c>
      <c r="I279" s="26">
        <v>0</v>
      </c>
      <c r="J279" s="26">
        <v>0</v>
      </c>
      <c r="K279" s="26">
        <v>0</v>
      </c>
      <c r="L279" s="26">
        <v>0</v>
      </c>
    </row>
    <row r="280" spans="1:12" ht="25.5" hidden="1" customHeight="1" collapsed="1">
      <c r="A280" s="47">
        <v>3</v>
      </c>
      <c r="B280" s="29">
        <v>2</v>
      </c>
      <c r="C280" s="29">
        <v>2</v>
      </c>
      <c r="D280" s="29">
        <v>3</v>
      </c>
      <c r="E280" s="29">
        <v>1</v>
      </c>
      <c r="F280" s="28">
        <v>2</v>
      </c>
      <c r="G280" s="27" t="s">
        <v>45</v>
      </c>
      <c r="H280" s="17">
        <v>250</v>
      </c>
      <c r="I280" s="26">
        <v>0</v>
      </c>
      <c r="J280" s="26">
        <v>0</v>
      </c>
      <c r="K280" s="26">
        <v>0</v>
      </c>
      <c r="L280" s="26">
        <v>0</v>
      </c>
    </row>
    <row r="281" spans="1:12" ht="22.5" hidden="1" customHeight="1" collapsed="1">
      <c r="A281" s="30">
        <v>3</v>
      </c>
      <c r="B281" s="29">
        <v>2</v>
      </c>
      <c r="C281" s="29">
        <v>2</v>
      </c>
      <c r="D281" s="29">
        <v>4</v>
      </c>
      <c r="E281" s="29"/>
      <c r="F281" s="28"/>
      <c r="G281" s="27" t="s">
        <v>44</v>
      </c>
      <c r="H281" s="17">
        <v>251</v>
      </c>
      <c r="I281" s="34">
        <f>I282</f>
        <v>0</v>
      </c>
      <c r="J281" s="40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30">
        <v>3</v>
      </c>
      <c r="B282" s="29">
        <v>2</v>
      </c>
      <c r="C282" s="29">
        <v>2</v>
      </c>
      <c r="D282" s="29">
        <v>4</v>
      </c>
      <c r="E282" s="29">
        <v>1</v>
      </c>
      <c r="F282" s="28"/>
      <c r="G282" s="27" t="s">
        <v>44</v>
      </c>
      <c r="H282" s="17">
        <v>252</v>
      </c>
      <c r="I282" s="34">
        <f>SUM(I283:I284)</f>
        <v>0</v>
      </c>
      <c r="J282" s="40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30">
        <v>3</v>
      </c>
      <c r="B283" s="29">
        <v>2</v>
      </c>
      <c r="C283" s="29">
        <v>2</v>
      </c>
      <c r="D283" s="29">
        <v>4</v>
      </c>
      <c r="E283" s="29">
        <v>1</v>
      </c>
      <c r="F283" s="28">
        <v>1</v>
      </c>
      <c r="G283" s="27" t="s">
        <v>43</v>
      </c>
      <c r="H283" s="17">
        <v>253</v>
      </c>
      <c r="I283" s="26">
        <v>0</v>
      </c>
      <c r="J283" s="26">
        <v>0</v>
      </c>
      <c r="K283" s="26">
        <v>0</v>
      </c>
      <c r="L283" s="26">
        <v>0</v>
      </c>
    </row>
    <row r="284" spans="1:12" ht="27.75" hidden="1" customHeight="1" collapsed="1">
      <c r="A284" s="47">
        <v>3</v>
      </c>
      <c r="B284" s="46">
        <v>2</v>
      </c>
      <c r="C284" s="46">
        <v>2</v>
      </c>
      <c r="D284" s="46">
        <v>4</v>
      </c>
      <c r="E284" s="46">
        <v>1</v>
      </c>
      <c r="F284" s="45">
        <v>2</v>
      </c>
      <c r="G284" s="31" t="s">
        <v>42</v>
      </c>
      <c r="H284" s="17">
        <v>254</v>
      </c>
      <c r="I284" s="26">
        <v>0</v>
      </c>
      <c r="J284" s="26">
        <v>0</v>
      </c>
      <c r="K284" s="26">
        <v>0</v>
      </c>
      <c r="L284" s="26">
        <v>0</v>
      </c>
    </row>
    <row r="285" spans="1:12" ht="14.25" hidden="1" customHeight="1" collapsed="1">
      <c r="A285" s="30">
        <v>3</v>
      </c>
      <c r="B285" s="29">
        <v>2</v>
      </c>
      <c r="C285" s="29">
        <v>2</v>
      </c>
      <c r="D285" s="29">
        <v>5</v>
      </c>
      <c r="E285" s="29"/>
      <c r="F285" s="28"/>
      <c r="G285" s="27" t="s">
        <v>41</v>
      </c>
      <c r="H285" s="17">
        <v>255</v>
      </c>
      <c r="I285" s="34">
        <f t="shared" ref="I285:L286" si="27">I286</f>
        <v>0</v>
      </c>
      <c r="J285" s="40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30">
        <v>3</v>
      </c>
      <c r="B286" s="29">
        <v>2</v>
      </c>
      <c r="C286" s="29">
        <v>2</v>
      </c>
      <c r="D286" s="29">
        <v>5</v>
      </c>
      <c r="E286" s="29">
        <v>1</v>
      </c>
      <c r="F286" s="28"/>
      <c r="G286" s="27" t="s">
        <v>41</v>
      </c>
      <c r="H286" s="17">
        <v>256</v>
      </c>
      <c r="I286" s="34">
        <f t="shared" si="27"/>
        <v>0</v>
      </c>
      <c r="J286" s="40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30">
        <v>3</v>
      </c>
      <c r="B287" s="29">
        <v>2</v>
      </c>
      <c r="C287" s="29">
        <v>2</v>
      </c>
      <c r="D287" s="29">
        <v>5</v>
      </c>
      <c r="E287" s="29">
        <v>1</v>
      </c>
      <c r="F287" s="28">
        <v>1</v>
      </c>
      <c r="G287" s="27" t="s">
        <v>41</v>
      </c>
      <c r="H287" s="17">
        <v>257</v>
      </c>
      <c r="I287" s="26">
        <v>0</v>
      </c>
      <c r="J287" s="26">
        <v>0</v>
      </c>
      <c r="K287" s="26">
        <v>0</v>
      </c>
      <c r="L287" s="26">
        <v>0</v>
      </c>
    </row>
    <row r="288" spans="1:12" ht="14.25" hidden="1" customHeight="1" collapsed="1">
      <c r="A288" s="30">
        <v>3</v>
      </c>
      <c r="B288" s="29">
        <v>2</v>
      </c>
      <c r="C288" s="29">
        <v>2</v>
      </c>
      <c r="D288" s="29">
        <v>6</v>
      </c>
      <c r="E288" s="29"/>
      <c r="F288" s="28"/>
      <c r="G288" s="27" t="s">
        <v>12</v>
      </c>
      <c r="H288" s="17">
        <v>258</v>
      </c>
      <c r="I288" s="34">
        <f t="shared" ref="I288:L289" si="28">I289</f>
        <v>0</v>
      </c>
      <c r="J288" s="60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30">
        <v>3</v>
      </c>
      <c r="B289" s="29">
        <v>2</v>
      </c>
      <c r="C289" s="29">
        <v>2</v>
      </c>
      <c r="D289" s="29">
        <v>6</v>
      </c>
      <c r="E289" s="29">
        <v>1</v>
      </c>
      <c r="F289" s="28"/>
      <c r="G289" s="27" t="s">
        <v>12</v>
      </c>
      <c r="H289" s="17">
        <v>259</v>
      </c>
      <c r="I289" s="34">
        <f t="shared" si="28"/>
        <v>0</v>
      </c>
      <c r="J289" s="60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30">
        <v>3</v>
      </c>
      <c r="B290" s="62">
        <v>2</v>
      </c>
      <c r="C290" s="62">
        <v>2</v>
      </c>
      <c r="D290" s="29">
        <v>6</v>
      </c>
      <c r="E290" s="62">
        <v>1</v>
      </c>
      <c r="F290" s="55">
        <v>1</v>
      </c>
      <c r="G290" s="51" t="s">
        <v>12</v>
      </c>
      <c r="H290" s="17">
        <v>260</v>
      </c>
      <c r="I290" s="26">
        <v>0</v>
      </c>
      <c r="J290" s="26">
        <v>0</v>
      </c>
      <c r="K290" s="26">
        <v>0</v>
      </c>
      <c r="L290" s="26">
        <v>0</v>
      </c>
    </row>
    <row r="291" spans="1:12" ht="14.25" hidden="1" customHeight="1" collapsed="1">
      <c r="A291" s="31">
        <v>3</v>
      </c>
      <c r="B291" s="30">
        <v>2</v>
      </c>
      <c r="C291" s="29">
        <v>2</v>
      </c>
      <c r="D291" s="29">
        <v>7</v>
      </c>
      <c r="E291" s="29"/>
      <c r="F291" s="28"/>
      <c r="G291" s="27" t="s">
        <v>40</v>
      </c>
      <c r="H291" s="17">
        <v>261</v>
      </c>
      <c r="I291" s="34">
        <f>I292</f>
        <v>0</v>
      </c>
      <c r="J291" s="60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31">
        <v>3</v>
      </c>
      <c r="B292" s="30">
        <v>2</v>
      </c>
      <c r="C292" s="29">
        <v>2</v>
      </c>
      <c r="D292" s="29">
        <v>7</v>
      </c>
      <c r="E292" s="29">
        <v>1</v>
      </c>
      <c r="F292" s="28"/>
      <c r="G292" s="27" t="s">
        <v>40</v>
      </c>
      <c r="H292" s="17">
        <v>262</v>
      </c>
      <c r="I292" s="34">
        <f>I293+I294</f>
        <v>0</v>
      </c>
      <c r="J292" s="34">
        <f>J293+J294</f>
        <v>0</v>
      </c>
      <c r="K292" s="34">
        <f>K293+K294</f>
        <v>0</v>
      </c>
      <c r="L292" s="34">
        <f>L293+L294</f>
        <v>0</v>
      </c>
    </row>
    <row r="293" spans="1:12" ht="27.75" hidden="1" customHeight="1" collapsed="1">
      <c r="A293" s="31">
        <v>3</v>
      </c>
      <c r="B293" s="30">
        <v>2</v>
      </c>
      <c r="C293" s="30">
        <v>2</v>
      </c>
      <c r="D293" s="29">
        <v>7</v>
      </c>
      <c r="E293" s="29">
        <v>1</v>
      </c>
      <c r="F293" s="28">
        <v>1</v>
      </c>
      <c r="G293" s="27" t="s">
        <v>39</v>
      </c>
      <c r="H293" s="17">
        <v>263</v>
      </c>
      <c r="I293" s="26">
        <v>0</v>
      </c>
      <c r="J293" s="26">
        <v>0</v>
      </c>
      <c r="K293" s="26">
        <v>0</v>
      </c>
      <c r="L293" s="26">
        <v>0</v>
      </c>
    </row>
    <row r="294" spans="1:12" ht="25.5" hidden="1" customHeight="1" collapsed="1">
      <c r="A294" s="31">
        <v>3</v>
      </c>
      <c r="B294" s="30">
        <v>2</v>
      </c>
      <c r="C294" s="30">
        <v>2</v>
      </c>
      <c r="D294" s="29">
        <v>7</v>
      </c>
      <c r="E294" s="29">
        <v>1</v>
      </c>
      <c r="F294" s="28">
        <v>2</v>
      </c>
      <c r="G294" s="27" t="s">
        <v>38</v>
      </c>
      <c r="H294" s="17">
        <v>264</v>
      </c>
      <c r="I294" s="26">
        <v>0</v>
      </c>
      <c r="J294" s="26">
        <v>0</v>
      </c>
      <c r="K294" s="26">
        <v>0</v>
      </c>
      <c r="L294" s="26">
        <v>0</v>
      </c>
    </row>
    <row r="295" spans="1:12" ht="30" hidden="1" customHeight="1" collapsed="1">
      <c r="A295" s="69">
        <v>3</v>
      </c>
      <c r="B295" s="69">
        <v>3</v>
      </c>
      <c r="C295" s="68"/>
      <c r="D295" s="67"/>
      <c r="E295" s="67"/>
      <c r="F295" s="66"/>
      <c r="G295" s="65" t="s">
        <v>37</v>
      </c>
      <c r="H295" s="17">
        <v>265</v>
      </c>
      <c r="I295" s="34">
        <f>SUM(I296+I328)</f>
        <v>0</v>
      </c>
      <c r="J295" s="60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31">
        <v>3</v>
      </c>
      <c r="B296" s="31">
        <v>3</v>
      </c>
      <c r="C296" s="30">
        <v>1</v>
      </c>
      <c r="D296" s="29"/>
      <c r="E296" s="29"/>
      <c r="F296" s="28"/>
      <c r="G296" s="27" t="s">
        <v>36</v>
      </c>
      <c r="H296" s="17">
        <v>266</v>
      </c>
      <c r="I296" s="34">
        <f>SUM(I297+I306+I310+I314+I318+I321+I324)</f>
        <v>0</v>
      </c>
      <c r="J296" s="60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31">
        <v>3</v>
      </c>
      <c r="B297" s="31">
        <v>3</v>
      </c>
      <c r="C297" s="30">
        <v>1</v>
      </c>
      <c r="D297" s="29">
        <v>1</v>
      </c>
      <c r="E297" s="29"/>
      <c r="F297" s="28"/>
      <c r="G297" s="27" t="s">
        <v>35</v>
      </c>
      <c r="H297" s="17">
        <v>267</v>
      </c>
      <c r="I297" s="34">
        <f>SUM(I298+I300+I303)</f>
        <v>0</v>
      </c>
      <c r="J297" s="34">
        <f>SUM(J298+J300+J303)</f>
        <v>0</v>
      </c>
      <c r="K297" s="34">
        <f>SUM(K298+K300+K303)</f>
        <v>0</v>
      </c>
      <c r="L297" s="34">
        <f>SUM(L298+L300+L303)</f>
        <v>0</v>
      </c>
    </row>
    <row r="298" spans="1:12" ht="12.75" hidden="1" customHeight="1" collapsed="1">
      <c r="A298" s="31">
        <v>3</v>
      </c>
      <c r="B298" s="31">
        <v>3</v>
      </c>
      <c r="C298" s="30">
        <v>1</v>
      </c>
      <c r="D298" s="29">
        <v>1</v>
      </c>
      <c r="E298" s="29">
        <v>1</v>
      </c>
      <c r="F298" s="28"/>
      <c r="G298" s="27" t="s">
        <v>29</v>
      </c>
      <c r="H298" s="17">
        <v>268</v>
      </c>
      <c r="I298" s="34">
        <f>SUM(I299:I299)</f>
        <v>0</v>
      </c>
      <c r="J298" s="60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31">
        <v>3</v>
      </c>
      <c r="B299" s="31">
        <v>3</v>
      </c>
      <c r="C299" s="30">
        <v>1</v>
      </c>
      <c r="D299" s="29">
        <v>1</v>
      </c>
      <c r="E299" s="29">
        <v>1</v>
      </c>
      <c r="F299" s="28">
        <v>1</v>
      </c>
      <c r="G299" s="27" t="s">
        <v>29</v>
      </c>
      <c r="H299" s="17">
        <v>269</v>
      </c>
      <c r="I299" s="26">
        <v>0</v>
      </c>
      <c r="J299" s="26">
        <v>0</v>
      </c>
      <c r="K299" s="26">
        <v>0</v>
      </c>
      <c r="L299" s="26">
        <v>0</v>
      </c>
    </row>
    <row r="300" spans="1:12" ht="14.25" hidden="1" customHeight="1" collapsed="1">
      <c r="A300" s="31">
        <v>3</v>
      </c>
      <c r="B300" s="31">
        <v>3</v>
      </c>
      <c r="C300" s="30">
        <v>1</v>
      </c>
      <c r="D300" s="29">
        <v>1</v>
      </c>
      <c r="E300" s="29">
        <v>2</v>
      </c>
      <c r="F300" s="28"/>
      <c r="G300" s="27" t="s">
        <v>28</v>
      </c>
      <c r="H300" s="17">
        <v>270</v>
      </c>
      <c r="I300" s="34">
        <f>SUM(I301:I302)</f>
        <v>0</v>
      </c>
      <c r="J300" s="34">
        <f>SUM(J301:J302)</f>
        <v>0</v>
      </c>
      <c r="K300" s="34">
        <f>SUM(K301:K302)</f>
        <v>0</v>
      </c>
      <c r="L300" s="34">
        <f>SUM(L301:L302)</f>
        <v>0</v>
      </c>
    </row>
    <row r="301" spans="1:12" ht="14.25" hidden="1" customHeight="1" collapsed="1">
      <c r="A301" s="31">
        <v>3</v>
      </c>
      <c r="B301" s="31">
        <v>3</v>
      </c>
      <c r="C301" s="30">
        <v>1</v>
      </c>
      <c r="D301" s="29">
        <v>1</v>
      </c>
      <c r="E301" s="29">
        <v>2</v>
      </c>
      <c r="F301" s="28">
        <v>1</v>
      </c>
      <c r="G301" s="27" t="s">
        <v>27</v>
      </c>
      <c r="H301" s="17">
        <v>271</v>
      </c>
      <c r="I301" s="26">
        <v>0</v>
      </c>
      <c r="J301" s="26">
        <v>0</v>
      </c>
      <c r="K301" s="26">
        <v>0</v>
      </c>
      <c r="L301" s="26">
        <v>0</v>
      </c>
    </row>
    <row r="302" spans="1:12" ht="14.25" hidden="1" customHeight="1" collapsed="1">
      <c r="A302" s="31">
        <v>3</v>
      </c>
      <c r="B302" s="31">
        <v>3</v>
      </c>
      <c r="C302" s="30">
        <v>1</v>
      </c>
      <c r="D302" s="29">
        <v>1</v>
      </c>
      <c r="E302" s="29">
        <v>2</v>
      </c>
      <c r="F302" s="28">
        <v>2</v>
      </c>
      <c r="G302" s="27" t="s">
        <v>26</v>
      </c>
      <c r="H302" s="17">
        <v>272</v>
      </c>
      <c r="I302" s="26">
        <v>0</v>
      </c>
      <c r="J302" s="26">
        <v>0</v>
      </c>
      <c r="K302" s="26">
        <v>0</v>
      </c>
      <c r="L302" s="26">
        <v>0</v>
      </c>
    </row>
    <row r="303" spans="1:12" ht="14.25" hidden="1" customHeight="1" collapsed="1">
      <c r="A303" s="31">
        <v>3</v>
      </c>
      <c r="B303" s="31">
        <v>3</v>
      </c>
      <c r="C303" s="30">
        <v>1</v>
      </c>
      <c r="D303" s="29">
        <v>1</v>
      </c>
      <c r="E303" s="29">
        <v>3</v>
      </c>
      <c r="F303" s="28"/>
      <c r="G303" s="27" t="s">
        <v>25</v>
      </c>
      <c r="H303" s="17">
        <v>273</v>
      </c>
      <c r="I303" s="34">
        <f>SUM(I304:I305)</f>
        <v>0</v>
      </c>
      <c r="J303" s="34">
        <f>SUM(J304:J305)</f>
        <v>0</v>
      </c>
      <c r="K303" s="34">
        <f>SUM(K304:K305)</f>
        <v>0</v>
      </c>
      <c r="L303" s="34">
        <f>SUM(L304:L305)</f>
        <v>0</v>
      </c>
    </row>
    <row r="304" spans="1:12" ht="14.25" hidden="1" customHeight="1" collapsed="1">
      <c r="A304" s="31">
        <v>3</v>
      </c>
      <c r="B304" s="31">
        <v>3</v>
      </c>
      <c r="C304" s="30">
        <v>1</v>
      </c>
      <c r="D304" s="29">
        <v>1</v>
      </c>
      <c r="E304" s="29">
        <v>3</v>
      </c>
      <c r="F304" s="28">
        <v>1</v>
      </c>
      <c r="G304" s="27" t="s">
        <v>34</v>
      </c>
      <c r="H304" s="17">
        <v>274</v>
      </c>
      <c r="I304" s="26">
        <v>0</v>
      </c>
      <c r="J304" s="26">
        <v>0</v>
      </c>
      <c r="K304" s="26">
        <v>0</v>
      </c>
      <c r="L304" s="26">
        <v>0</v>
      </c>
    </row>
    <row r="305" spans="1:12" ht="14.25" hidden="1" customHeight="1" collapsed="1">
      <c r="A305" s="31">
        <v>3</v>
      </c>
      <c r="B305" s="31">
        <v>3</v>
      </c>
      <c r="C305" s="30">
        <v>1</v>
      </c>
      <c r="D305" s="29">
        <v>1</v>
      </c>
      <c r="E305" s="29">
        <v>3</v>
      </c>
      <c r="F305" s="28">
        <v>2</v>
      </c>
      <c r="G305" s="27" t="s">
        <v>23</v>
      </c>
      <c r="H305" s="17">
        <v>275</v>
      </c>
      <c r="I305" s="26">
        <v>0</v>
      </c>
      <c r="J305" s="26">
        <v>0</v>
      </c>
      <c r="K305" s="26">
        <v>0</v>
      </c>
      <c r="L305" s="26">
        <v>0</v>
      </c>
    </row>
    <row r="306" spans="1:12" hidden="1" collapsed="1">
      <c r="A306" s="48">
        <v>3</v>
      </c>
      <c r="B306" s="47">
        <v>3</v>
      </c>
      <c r="C306" s="30">
        <v>1</v>
      </c>
      <c r="D306" s="29">
        <v>2</v>
      </c>
      <c r="E306" s="29"/>
      <c r="F306" s="28"/>
      <c r="G306" s="27" t="s">
        <v>22</v>
      </c>
      <c r="H306" s="17">
        <v>276</v>
      </c>
      <c r="I306" s="34">
        <f>I307</f>
        <v>0</v>
      </c>
      <c r="J306" s="60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48">
        <v>3</v>
      </c>
      <c r="B307" s="48">
        <v>3</v>
      </c>
      <c r="C307" s="47">
        <v>1</v>
      </c>
      <c r="D307" s="46">
        <v>2</v>
      </c>
      <c r="E307" s="46">
        <v>1</v>
      </c>
      <c r="F307" s="45"/>
      <c r="G307" s="27" t="s">
        <v>22</v>
      </c>
      <c r="H307" s="17">
        <v>277</v>
      </c>
      <c r="I307" s="44">
        <f>SUM(I308:I309)</f>
        <v>0</v>
      </c>
      <c r="J307" s="61">
        <f>SUM(J308:J309)</f>
        <v>0</v>
      </c>
      <c r="K307" s="42">
        <f>SUM(K308:K309)</f>
        <v>0</v>
      </c>
      <c r="L307" s="42">
        <f>SUM(L308:L309)</f>
        <v>0</v>
      </c>
    </row>
    <row r="308" spans="1:12" ht="15" hidden="1" customHeight="1" collapsed="1">
      <c r="A308" s="31">
        <v>3</v>
      </c>
      <c r="B308" s="31">
        <v>3</v>
      </c>
      <c r="C308" s="30">
        <v>1</v>
      </c>
      <c r="D308" s="29">
        <v>2</v>
      </c>
      <c r="E308" s="29">
        <v>1</v>
      </c>
      <c r="F308" s="28">
        <v>1</v>
      </c>
      <c r="G308" s="27" t="s">
        <v>21</v>
      </c>
      <c r="H308" s="17">
        <v>278</v>
      </c>
      <c r="I308" s="26">
        <v>0</v>
      </c>
      <c r="J308" s="26">
        <v>0</v>
      </c>
      <c r="K308" s="26">
        <v>0</v>
      </c>
      <c r="L308" s="26">
        <v>0</v>
      </c>
    </row>
    <row r="309" spans="1:12" ht="12.75" hidden="1" customHeight="1" collapsed="1">
      <c r="A309" s="38">
        <v>3</v>
      </c>
      <c r="B309" s="64">
        <v>3</v>
      </c>
      <c r="C309" s="56">
        <v>1</v>
      </c>
      <c r="D309" s="62">
        <v>2</v>
      </c>
      <c r="E309" s="62">
        <v>1</v>
      </c>
      <c r="F309" s="55">
        <v>2</v>
      </c>
      <c r="G309" s="51" t="s">
        <v>20</v>
      </c>
      <c r="H309" s="17">
        <v>279</v>
      </c>
      <c r="I309" s="26">
        <v>0</v>
      </c>
      <c r="J309" s="26">
        <v>0</v>
      </c>
      <c r="K309" s="26">
        <v>0</v>
      </c>
      <c r="L309" s="26">
        <v>0</v>
      </c>
    </row>
    <row r="310" spans="1:12" ht="15.75" hidden="1" customHeight="1" collapsed="1">
      <c r="A310" s="30">
        <v>3</v>
      </c>
      <c r="B310" s="27">
        <v>3</v>
      </c>
      <c r="C310" s="30">
        <v>1</v>
      </c>
      <c r="D310" s="29">
        <v>3</v>
      </c>
      <c r="E310" s="29"/>
      <c r="F310" s="28"/>
      <c r="G310" s="27" t="s">
        <v>19</v>
      </c>
      <c r="H310" s="17">
        <v>280</v>
      </c>
      <c r="I310" s="34">
        <f>I311</f>
        <v>0</v>
      </c>
      <c r="J310" s="60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30">
        <v>3</v>
      </c>
      <c r="B311" s="51">
        <v>3</v>
      </c>
      <c r="C311" s="56">
        <v>1</v>
      </c>
      <c r="D311" s="62">
        <v>3</v>
      </c>
      <c r="E311" s="62">
        <v>1</v>
      </c>
      <c r="F311" s="55"/>
      <c r="G311" s="27" t="s">
        <v>19</v>
      </c>
      <c r="H311" s="1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30">
        <v>3</v>
      </c>
      <c r="B312" s="27">
        <v>3</v>
      </c>
      <c r="C312" s="30">
        <v>1</v>
      </c>
      <c r="D312" s="29">
        <v>3</v>
      </c>
      <c r="E312" s="29">
        <v>1</v>
      </c>
      <c r="F312" s="28">
        <v>1</v>
      </c>
      <c r="G312" s="27" t="s">
        <v>18</v>
      </c>
      <c r="H312" s="17">
        <v>282</v>
      </c>
      <c r="I312" s="33">
        <v>0</v>
      </c>
      <c r="J312" s="33">
        <v>0</v>
      </c>
      <c r="K312" s="33">
        <v>0</v>
      </c>
      <c r="L312" s="32">
        <v>0</v>
      </c>
    </row>
    <row r="313" spans="1:12" ht="26.25" hidden="1" customHeight="1" collapsed="1">
      <c r="A313" s="30">
        <v>3</v>
      </c>
      <c r="B313" s="27">
        <v>3</v>
      </c>
      <c r="C313" s="30">
        <v>1</v>
      </c>
      <c r="D313" s="29">
        <v>3</v>
      </c>
      <c r="E313" s="29">
        <v>1</v>
      </c>
      <c r="F313" s="28">
        <v>2</v>
      </c>
      <c r="G313" s="27" t="s">
        <v>17</v>
      </c>
      <c r="H313" s="17">
        <v>283</v>
      </c>
      <c r="I313" s="26">
        <v>0</v>
      </c>
      <c r="J313" s="26">
        <v>0</v>
      </c>
      <c r="K313" s="26">
        <v>0</v>
      </c>
      <c r="L313" s="26">
        <v>0</v>
      </c>
    </row>
    <row r="314" spans="1:12" hidden="1" collapsed="1">
      <c r="A314" s="30">
        <v>3</v>
      </c>
      <c r="B314" s="27">
        <v>3</v>
      </c>
      <c r="C314" s="30">
        <v>1</v>
      </c>
      <c r="D314" s="29">
        <v>4</v>
      </c>
      <c r="E314" s="29"/>
      <c r="F314" s="28"/>
      <c r="G314" s="27" t="s">
        <v>16</v>
      </c>
      <c r="H314" s="17">
        <v>284</v>
      </c>
      <c r="I314" s="34">
        <f>I315</f>
        <v>0</v>
      </c>
      <c r="J314" s="60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31">
        <v>3</v>
      </c>
      <c r="B315" s="30">
        <v>3</v>
      </c>
      <c r="C315" s="29">
        <v>1</v>
      </c>
      <c r="D315" s="29">
        <v>4</v>
      </c>
      <c r="E315" s="29">
        <v>1</v>
      </c>
      <c r="F315" s="28"/>
      <c r="G315" s="27" t="s">
        <v>16</v>
      </c>
      <c r="H315" s="17">
        <v>285</v>
      </c>
      <c r="I315" s="34">
        <f>SUM(I316:I317)</f>
        <v>0</v>
      </c>
      <c r="J315" s="34">
        <f>SUM(J316:J317)</f>
        <v>0</v>
      </c>
      <c r="K315" s="34">
        <f>SUM(K316:K317)</f>
        <v>0</v>
      </c>
      <c r="L315" s="34">
        <f>SUM(L316:L317)</f>
        <v>0</v>
      </c>
    </row>
    <row r="316" spans="1:12" hidden="1" collapsed="1">
      <c r="A316" s="31">
        <v>3</v>
      </c>
      <c r="B316" s="30">
        <v>3</v>
      </c>
      <c r="C316" s="29">
        <v>1</v>
      </c>
      <c r="D316" s="29">
        <v>4</v>
      </c>
      <c r="E316" s="29">
        <v>1</v>
      </c>
      <c r="F316" s="28">
        <v>1</v>
      </c>
      <c r="G316" s="27" t="s">
        <v>15</v>
      </c>
      <c r="H316" s="17">
        <v>286</v>
      </c>
      <c r="I316" s="63">
        <v>0</v>
      </c>
      <c r="J316" s="26">
        <v>0</v>
      </c>
      <c r="K316" s="26">
        <v>0</v>
      </c>
      <c r="L316" s="63">
        <v>0</v>
      </c>
    </row>
    <row r="317" spans="1:12" ht="14.25" hidden="1" customHeight="1" collapsed="1">
      <c r="A317" s="30">
        <v>3</v>
      </c>
      <c r="B317" s="29">
        <v>3</v>
      </c>
      <c r="C317" s="29">
        <v>1</v>
      </c>
      <c r="D317" s="29">
        <v>4</v>
      </c>
      <c r="E317" s="29">
        <v>1</v>
      </c>
      <c r="F317" s="28">
        <v>2</v>
      </c>
      <c r="G317" s="27" t="s">
        <v>33</v>
      </c>
      <c r="H317" s="17">
        <v>287</v>
      </c>
      <c r="I317" s="26">
        <v>0</v>
      </c>
      <c r="J317" s="33">
        <v>0</v>
      </c>
      <c r="K317" s="33">
        <v>0</v>
      </c>
      <c r="L317" s="32">
        <v>0</v>
      </c>
    </row>
    <row r="318" spans="1:12" ht="15.75" hidden="1" customHeight="1" collapsed="1">
      <c r="A318" s="30">
        <v>3</v>
      </c>
      <c r="B318" s="29">
        <v>3</v>
      </c>
      <c r="C318" s="29">
        <v>1</v>
      </c>
      <c r="D318" s="29">
        <v>5</v>
      </c>
      <c r="E318" s="29"/>
      <c r="F318" s="28"/>
      <c r="G318" s="27" t="s">
        <v>13</v>
      </c>
      <c r="H318" s="17">
        <v>288</v>
      </c>
      <c r="I318" s="42">
        <f t="shared" ref="I318:L319" si="29">I319</f>
        <v>0</v>
      </c>
      <c r="J318" s="60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7">
        <v>3</v>
      </c>
      <c r="B319" s="62">
        <v>3</v>
      </c>
      <c r="C319" s="62">
        <v>1</v>
      </c>
      <c r="D319" s="62">
        <v>5</v>
      </c>
      <c r="E319" s="62">
        <v>1</v>
      </c>
      <c r="F319" s="55"/>
      <c r="G319" s="27" t="s">
        <v>13</v>
      </c>
      <c r="H319" s="17">
        <v>289</v>
      </c>
      <c r="I319" s="39">
        <f t="shared" si="29"/>
        <v>0</v>
      </c>
      <c r="J319" s="61">
        <f t="shared" si="29"/>
        <v>0</v>
      </c>
      <c r="K319" s="42">
        <f t="shared" si="29"/>
        <v>0</v>
      </c>
      <c r="L319" s="42">
        <f t="shared" si="29"/>
        <v>0</v>
      </c>
    </row>
    <row r="320" spans="1:12" ht="14.25" hidden="1" customHeight="1" collapsed="1">
      <c r="A320" s="30">
        <v>3</v>
      </c>
      <c r="B320" s="29">
        <v>3</v>
      </c>
      <c r="C320" s="29">
        <v>1</v>
      </c>
      <c r="D320" s="29">
        <v>5</v>
      </c>
      <c r="E320" s="29">
        <v>1</v>
      </c>
      <c r="F320" s="28">
        <v>1</v>
      </c>
      <c r="G320" s="27" t="s">
        <v>32</v>
      </c>
      <c r="H320" s="17">
        <v>290</v>
      </c>
      <c r="I320" s="26">
        <v>0</v>
      </c>
      <c r="J320" s="33">
        <v>0</v>
      </c>
      <c r="K320" s="33">
        <v>0</v>
      </c>
      <c r="L320" s="32">
        <v>0</v>
      </c>
    </row>
    <row r="321" spans="1:16" ht="14.25" hidden="1" customHeight="1" collapsed="1">
      <c r="A321" s="30">
        <v>3</v>
      </c>
      <c r="B321" s="29">
        <v>3</v>
      </c>
      <c r="C321" s="29">
        <v>1</v>
      </c>
      <c r="D321" s="29">
        <v>6</v>
      </c>
      <c r="E321" s="29"/>
      <c r="F321" s="28"/>
      <c r="G321" s="27" t="s">
        <v>12</v>
      </c>
      <c r="H321" s="17">
        <v>291</v>
      </c>
      <c r="I321" s="39">
        <f t="shared" ref="I321:L322" si="30">I322</f>
        <v>0</v>
      </c>
      <c r="J321" s="60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30">
        <v>3</v>
      </c>
      <c r="B322" s="29">
        <v>3</v>
      </c>
      <c r="C322" s="29">
        <v>1</v>
      </c>
      <c r="D322" s="29">
        <v>6</v>
      </c>
      <c r="E322" s="29">
        <v>1</v>
      </c>
      <c r="F322" s="28"/>
      <c r="G322" s="27" t="s">
        <v>12</v>
      </c>
      <c r="H322" s="17">
        <v>292</v>
      </c>
      <c r="I322" s="34">
        <f t="shared" si="30"/>
        <v>0</v>
      </c>
      <c r="J322" s="60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30">
        <v>3</v>
      </c>
      <c r="B323" s="29">
        <v>3</v>
      </c>
      <c r="C323" s="29">
        <v>1</v>
      </c>
      <c r="D323" s="29">
        <v>6</v>
      </c>
      <c r="E323" s="29">
        <v>1</v>
      </c>
      <c r="F323" s="28">
        <v>1</v>
      </c>
      <c r="G323" s="27" t="s">
        <v>12</v>
      </c>
      <c r="H323" s="17">
        <v>293</v>
      </c>
      <c r="I323" s="33">
        <v>0</v>
      </c>
      <c r="J323" s="33">
        <v>0</v>
      </c>
      <c r="K323" s="33">
        <v>0</v>
      </c>
      <c r="L323" s="32">
        <v>0</v>
      </c>
    </row>
    <row r="324" spans="1:16" ht="15" hidden="1" customHeight="1" collapsed="1">
      <c r="A324" s="30">
        <v>3</v>
      </c>
      <c r="B324" s="29">
        <v>3</v>
      </c>
      <c r="C324" s="29">
        <v>1</v>
      </c>
      <c r="D324" s="29">
        <v>7</v>
      </c>
      <c r="E324" s="29"/>
      <c r="F324" s="28"/>
      <c r="G324" s="27" t="s">
        <v>11</v>
      </c>
      <c r="H324" s="17">
        <v>294</v>
      </c>
      <c r="I324" s="34">
        <f>I325</f>
        <v>0</v>
      </c>
      <c r="J324" s="60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30">
        <v>3</v>
      </c>
      <c r="B325" s="29">
        <v>3</v>
      </c>
      <c r="C325" s="29">
        <v>1</v>
      </c>
      <c r="D325" s="29">
        <v>7</v>
      </c>
      <c r="E325" s="29">
        <v>1</v>
      </c>
      <c r="F325" s="28"/>
      <c r="G325" s="27" t="s">
        <v>11</v>
      </c>
      <c r="H325" s="17">
        <v>295</v>
      </c>
      <c r="I325" s="34">
        <f>I326+I327</f>
        <v>0</v>
      </c>
      <c r="J325" s="34">
        <f>J326+J327</f>
        <v>0</v>
      </c>
      <c r="K325" s="34">
        <f>K326+K327</f>
        <v>0</v>
      </c>
      <c r="L325" s="34">
        <f>L326+L327</f>
        <v>0</v>
      </c>
    </row>
    <row r="326" spans="1:16" ht="27" hidden="1" customHeight="1" collapsed="1">
      <c r="A326" s="30">
        <v>3</v>
      </c>
      <c r="B326" s="29">
        <v>3</v>
      </c>
      <c r="C326" s="29">
        <v>1</v>
      </c>
      <c r="D326" s="29">
        <v>7</v>
      </c>
      <c r="E326" s="29">
        <v>1</v>
      </c>
      <c r="F326" s="28">
        <v>1</v>
      </c>
      <c r="G326" s="27" t="s">
        <v>10</v>
      </c>
      <c r="H326" s="17">
        <v>296</v>
      </c>
      <c r="I326" s="33">
        <v>0</v>
      </c>
      <c r="J326" s="33">
        <v>0</v>
      </c>
      <c r="K326" s="33">
        <v>0</v>
      </c>
      <c r="L326" s="32">
        <v>0</v>
      </c>
    </row>
    <row r="327" spans="1:16" ht="27.75" hidden="1" customHeight="1" collapsed="1">
      <c r="A327" s="30">
        <v>3</v>
      </c>
      <c r="B327" s="29">
        <v>3</v>
      </c>
      <c r="C327" s="29">
        <v>1</v>
      </c>
      <c r="D327" s="29">
        <v>7</v>
      </c>
      <c r="E327" s="29">
        <v>1</v>
      </c>
      <c r="F327" s="28">
        <v>2</v>
      </c>
      <c r="G327" s="27" t="s">
        <v>9</v>
      </c>
      <c r="H327" s="17">
        <v>297</v>
      </c>
      <c r="I327" s="26">
        <v>0</v>
      </c>
      <c r="J327" s="26">
        <v>0</v>
      </c>
      <c r="K327" s="26">
        <v>0</v>
      </c>
      <c r="L327" s="26">
        <v>0</v>
      </c>
    </row>
    <row r="328" spans="1:16" ht="38.25" hidden="1" customHeight="1" collapsed="1">
      <c r="A328" s="30">
        <v>3</v>
      </c>
      <c r="B328" s="29">
        <v>3</v>
      </c>
      <c r="C328" s="29">
        <v>2</v>
      </c>
      <c r="D328" s="29"/>
      <c r="E328" s="29"/>
      <c r="F328" s="28"/>
      <c r="G328" s="27" t="s">
        <v>31</v>
      </c>
      <c r="H328" s="17">
        <v>298</v>
      </c>
      <c r="I328" s="34">
        <f>SUM(I329+I338+I342+I346+I350+I353+I356)</f>
        <v>0</v>
      </c>
      <c r="J328" s="60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30">
        <v>3</v>
      </c>
      <c r="B329" s="29">
        <v>3</v>
      </c>
      <c r="C329" s="29">
        <v>2</v>
      </c>
      <c r="D329" s="29">
        <v>1</v>
      </c>
      <c r="E329" s="29"/>
      <c r="F329" s="28"/>
      <c r="G329" s="27" t="s">
        <v>30</v>
      </c>
      <c r="H329" s="17">
        <v>299</v>
      </c>
      <c r="I329" s="34">
        <f>I330</f>
        <v>0</v>
      </c>
      <c r="J329" s="60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31">
        <v>3</v>
      </c>
      <c r="B330" s="30">
        <v>3</v>
      </c>
      <c r="C330" s="29">
        <v>2</v>
      </c>
      <c r="D330" s="27">
        <v>1</v>
      </c>
      <c r="E330" s="30">
        <v>1</v>
      </c>
      <c r="F330" s="28"/>
      <c r="G330" s="27" t="s">
        <v>30</v>
      </c>
      <c r="H330" s="17">
        <v>300</v>
      </c>
      <c r="I330" s="34">
        <f>SUM(I331:I331)</f>
        <v>0</v>
      </c>
      <c r="J330" s="34">
        <f>SUM(J331:J331)</f>
        <v>0</v>
      </c>
      <c r="K330" s="34">
        <f>SUM(K331:K331)</f>
        <v>0</v>
      </c>
      <c r="L330" s="34">
        <f>SUM(L331:L331)</f>
        <v>0</v>
      </c>
      <c r="M330" s="59"/>
      <c r="N330" s="59"/>
      <c r="O330" s="59"/>
      <c r="P330" s="59"/>
    </row>
    <row r="331" spans="1:16" ht="13.5" hidden="1" customHeight="1" collapsed="1">
      <c r="A331" s="31">
        <v>3</v>
      </c>
      <c r="B331" s="30">
        <v>3</v>
      </c>
      <c r="C331" s="29">
        <v>2</v>
      </c>
      <c r="D331" s="27">
        <v>1</v>
      </c>
      <c r="E331" s="30">
        <v>1</v>
      </c>
      <c r="F331" s="28">
        <v>1</v>
      </c>
      <c r="G331" s="27" t="s">
        <v>29</v>
      </c>
      <c r="H331" s="17">
        <v>301</v>
      </c>
      <c r="I331" s="33">
        <v>0</v>
      </c>
      <c r="J331" s="33">
        <v>0</v>
      </c>
      <c r="K331" s="33">
        <v>0</v>
      </c>
      <c r="L331" s="32">
        <v>0</v>
      </c>
    </row>
    <row r="332" spans="1:16" hidden="1" collapsed="1">
      <c r="A332" s="31">
        <v>3</v>
      </c>
      <c r="B332" s="30">
        <v>3</v>
      </c>
      <c r="C332" s="29">
        <v>2</v>
      </c>
      <c r="D332" s="27">
        <v>1</v>
      </c>
      <c r="E332" s="30">
        <v>2</v>
      </c>
      <c r="F332" s="28"/>
      <c r="G332" s="51" t="s">
        <v>28</v>
      </c>
      <c r="H332" s="17">
        <v>302</v>
      </c>
      <c r="I332" s="34">
        <f>SUM(I333:I334)</f>
        <v>0</v>
      </c>
      <c r="J332" s="34">
        <f>SUM(J333:J334)</f>
        <v>0</v>
      </c>
      <c r="K332" s="34">
        <f>SUM(K333:K334)</f>
        <v>0</v>
      </c>
      <c r="L332" s="34">
        <f>SUM(L333:L334)</f>
        <v>0</v>
      </c>
    </row>
    <row r="333" spans="1:16" hidden="1" collapsed="1">
      <c r="A333" s="31">
        <v>3</v>
      </c>
      <c r="B333" s="30">
        <v>3</v>
      </c>
      <c r="C333" s="29">
        <v>2</v>
      </c>
      <c r="D333" s="27">
        <v>1</v>
      </c>
      <c r="E333" s="30">
        <v>2</v>
      </c>
      <c r="F333" s="28">
        <v>1</v>
      </c>
      <c r="G333" s="51" t="s">
        <v>27</v>
      </c>
      <c r="H333" s="17">
        <v>303</v>
      </c>
      <c r="I333" s="33">
        <v>0</v>
      </c>
      <c r="J333" s="33">
        <v>0</v>
      </c>
      <c r="K333" s="33">
        <v>0</v>
      </c>
      <c r="L333" s="32">
        <v>0</v>
      </c>
    </row>
    <row r="334" spans="1:16" hidden="1" collapsed="1">
      <c r="A334" s="31">
        <v>3</v>
      </c>
      <c r="B334" s="30">
        <v>3</v>
      </c>
      <c r="C334" s="29">
        <v>2</v>
      </c>
      <c r="D334" s="27">
        <v>1</v>
      </c>
      <c r="E334" s="30">
        <v>2</v>
      </c>
      <c r="F334" s="28">
        <v>2</v>
      </c>
      <c r="G334" s="51" t="s">
        <v>26</v>
      </c>
      <c r="H334" s="17">
        <v>304</v>
      </c>
      <c r="I334" s="26">
        <v>0</v>
      </c>
      <c r="J334" s="26">
        <v>0</v>
      </c>
      <c r="K334" s="26">
        <v>0</v>
      </c>
      <c r="L334" s="26">
        <v>0</v>
      </c>
    </row>
    <row r="335" spans="1:16" hidden="1" collapsed="1">
      <c r="A335" s="31">
        <v>3</v>
      </c>
      <c r="B335" s="30">
        <v>3</v>
      </c>
      <c r="C335" s="29">
        <v>2</v>
      </c>
      <c r="D335" s="27">
        <v>1</v>
      </c>
      <c r="E335" s="30">
        <v>3</v>
      </c>
      <c r="F335" s="28"/>
      <c r="G335" s="51" t="s">
        <v>25</v>
      </c>
      <c r="H335" s="17">
        <v>305</v>
      </c>
      <c r="I335" s="34">
        <f>SUM(I336:I337)</f>
        <v>0</v>
      </c>
      <c r="J335" s="34">
        <f>SUM(J336:J337)</f>
        <v>0</v>
      </c>
      <c r="K335" s="34">
        <f>SUM(K336:K337)</f>
        <v>0</v>
      </c>
      <c r="L335" s="34">
        <f>SUM(L336:L337)</f>
        <v>0</v>
      </c>
    </row>
    <row r="336" spans="1:16" hidden="1" collapsed="1">
      <c r="A336" s="31">
        <v>3</v>
      </c>
      <c r="B336" s="30">
        <v>3</v>
      </c>
      <c r="C336" s="29">
        <v>2</v>
      </c>
      <c r="D336" s="27">
        <v>1</v>
      </c>
      <c r="E336" s="30">
        <v>3</v>
      </c>
      <c r="F336" s="28">
        <v>1</v>
      </c>
      <c r="G336" s="51" t="s">
        <v>24</v>
      </c>
      <c r="H336" s="17">
        <v>306</v>
      </c>
      <c r="I336" s="26">
        <v>0</v>
      </c>
      <c r="J336" s="26">
        <v>0</v>
      </c>
      <c r="K336" s="26">
        <v>0</v>
      </c>
      <c r="L336" s="26">
        <v>0</v>
      </c>
    </row>
    <row r="337" spans="1:12" hidden="1" collapsed="1">
      <c r="A337" s="31">
        <v>3</v>
      </c>
      <c r="B337" s="30">
        <v>3</v>
      </c>
      <c r="C337" s="29">
        <v>2</v>
      </c>
      <c r="D337" s="27">
        <v>1</v>
      </c>
      <c r="E337" s="30">
        <v>3</v>
      </c>
      <c r="F337" s="28">
        <v>2</v>
      </c>
      <c r="G337" s="51" t="s">
        <v>23</v>
      </c>
      <c r="H337" s="17">
        <v>307</v>
      </c>
      <c r="I337" s="57">
        <v>0</v>
      </c>
      <c r="J337" s="58">
        <v>0</v>
      </c>
      <c r="K337" s="57">
        <v>0</v>
      </c>
      <c r="L337" s="57">
        <v>0</v>
      </c>
    </row>
    <row r="338" spans="1:12" hidden="1" collapsed="1">
      <c r="A338" s="38">
        <v>3</v>
      </c>
      <c r="B338" s="38">
        <v>3</v>
      </c>
      <c r="C338" s="56">
        <v>2</v>
      </c>
      <c r="D338" s="51">
        <v>2</v>
      </c>
      <c r="E338" s="56"/>
      <c r="F338" s="55"/>
      <c r="G338" s="51" t="s">
        <v>22</v>
      </c>
      <c r="H338" s="17">
        <v>308</v>
      </c>
      <c r="I338" s="54">
        <f>I339</f>
        <v>0</v>
      </c>
      <c r="J338" s="53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1">
        <v>3</v>
      </c>
      <c r="B339" s="31">
        <v>3</v>
      </c>
      <c r="C339" s="30">
        <v>2</v>
      </c>
      <c r="D339" s="27">
        <v>2</v>
      </c>
      <c r="E339" s="30">
        <v>1</v>
      </c>
      <c r="F339" s="28"/>
      <c r="G339" s="51" t="s">
        <v>22</v>
      </c>
      <c r="H339" s="17">
        <v>309</v>
      </c>
      <c r="I339" s="34">
        <f>SUM(I340:I341)</f>
        <v>0</v>
      </c>
      <c r="J339" s="40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31">
        <v>3</v>
      </c>
      <c r="B340" s="31">
        <v>3</v>
      </c>
      <c r="C340" s="30">
        <v>2</v>
      </c>
      <c r="D340" s="27">
        <v>2</v>
      </c>
      <c r="E340" s="31">
        <v>1</v>
      </c>
      <c r="F340" s="49">
        <v>1</v>
      </c>
      <c r="G340" s="27" t="s">
        <v>21</v>
      </c>
      <c r="H340" s="17">
        <v>310</v>
      </c>
      <c r="I340" s="26">
        <v>0</v>
      </c>
      <c r="J340" s="26">
        <v>0</v>
      </c>
      <c r="K340" s="26">
        <v>0</v>
      </c>
      <c r="L340" s="26">
        <v>0</v>
      </c>
    </row>
    <row r="341" spans="1:12" hidden="1" collapsed="1">
      <c r="A341" s="38">
        <v>3</v>
      </c>
      <c r="B341" s="38">
        <v>3</v>
      </c>
      <c r="C341" s="37">
        <v>2</v>
      </c>
      <c r="D341" s="36">
        <v>2</v>
      </c>
      <c r="E341" s="41">
        <v>1</v>
      </c>
      <c r="F341" s="50">
        <v>2</v>
      </c>
      <c r="G341" s="41" t="s">
        <v>20</v>
      </c>
      <c r="H341" s="17">
        <v>311</v>
      </c>
      <c r="I341" s="26">
        <v>0</v>
      </c>
      <c r="J341" s="26">
        <v>0</v>
      </c>
      <c r="K341" s="26">
        <v>0</v>
      </c>
      <c r="L341" s="26">
        <v>0</v>
      </c>
    </row>
    <row r="342" spans="1:12" ht="23.25" hidden="1" customHeight="1" collapsed="1">
      <c r="A342" s="31">
        <v>3</v>
      </c>
      <c r="B342" s="31">
        <v>3</v>
      </c>
      <c r="C342" s="30">
        <v>2</v>
      </c>
      <c r="D342" s="29">
        <v>3</v>
      </c>
      <c r="E342" s="27"/>
      <c r="F342" s="49"/>
      <c r="G342" s="27" t="s">
        <v>19</v>
      </c>
      <c r="H342" s="17">
        <v>312</v>
      </c>
      <c r="I342" s="34">
        <f>I343</f>
        <v>0</v>
      </c>
      <c r="J342" s="40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31">
        <v>3</v>
      </c>
      <c r="B343" s="31">
        <v>3</v>
      </c>
      <c r="C343" s="30">
        <v>2</v>
      </c>
      <c r="D343" s="29">
        <v>3</v>
      </c>
      <c r="E343" s="27">
        <v>1</v>
      </c>
      <c r="F343" s="49"/>
      <c r="G343" s="27" t="s">
        <v>19</v>
      </c>
      <c r="H343" s="17">
        <v>313</v>
      </c>
      <c r="I343" s="34">
        <f>I344+I345</f>
        <v>0</v>
      </c>
      <c r="J343" s="34">
        <f>J344+J345</f>
        <v>0</v>
      </c>
      <c r="K343" s="34">
        <f>K344+K345</f>
        <v>0</v>
      </c>
      <c r="L343" s="34">
        <f>L344+L345</f>
        <v>0</v>
      </c>
    </row>
    <row r="344" spans="1:12" ht="28.5" hidden="1" customHeight="1" collapsed="1">
      <c r="A344" s="31">
        <v>3</v>
      </c>
      <c r="B344" s="31">
        <v>3</v>
      </c>
      <c r="C344" s="30">
        <v>2</v>
      </c>
      <c r="D344" s="29">
        <v>3</v>
      </c>
      <c r="E344" s="27">
        <v>1</v>
      </c>
      <c r="F344" s="49">
        <v>1</v>
      </c>
      <c r="G344" s="27" t="s">
        <v>18</v>
      </c>
      <c r="H344" s="17">
        <v>314</v>
      </c>
      <c r="I344" s="33">
        <v>0</v>
      </c>
      <c r="J344" s="33">
        <v>0</v>
      </c>
      <c r="K344" s="33">
        <v>0</v>
      </c>
      <c r="L344" s="32">
        <v>0</v>
      </c>
    </row>
    <row r="345" spans="1:12" ht="27.75" hidden="1" customHeight="1" collapsed="1">
      <c r="A345" s="31">
        <v>3</v>
      </c>
      <c r="B345" s="31">
        <v>3</v>
      </c>
      <c r="C345" s="30">
        <v>2</v>
      </c>
      <c r="D345" s="29">
        <v>3</v>
      </c>
      <c r="E345" s="27">
        <v>1</v>
      </c>
      <c r="F345" s="49">
        <v>2</v>
      </c>
      <c r="G345" s="27" t="s">
        <v>17</v>
      </c>
      <c r="H345" s="17">
        <v>315</v>
      </c>
      <c r="I345" s="26">
        <v>0</v>
      </c>
      <c r="J345" s="26">
        <v>0</v>
      </c>
      <c r="K345" s="26">
        <v>0</v>
      </c>
      <c r="L345" s="26">
        <v>0</v>
      </c>
    </row>
    <row r="346" spans="1:12" hidden="1" collapsed="1">
      <c r="A346" s="31">
        <v>3</v>
      </c>
      <c r="B346" s="31">
        <v>3</v>
      </c>
      <c r="C346" s="30">
        <v>2</v>
      </c>
      <c r="D346" s="29">
        <v>4</v>
      </c>
      <c r="E346" s="29"/>
      <c r="F346" s="28"/>
      <c r="G346" s="27" t="s">
        <v>16</v>
      </c>
      <c r="H346" s="17">
        <v>316</v>
      </c>
      <c r="I346" s="34">
        <f>I347</f>
        <v>0</v>
      </c>
      <c r="J346" s="40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48">
        <v>3</v>
      </c>
      <c r="B347" s="48">
        <v>3</v>
      </c>
      <c r="C347" s="47">
        <v>2</v>
      </c>
      <c r="D347" s="46">
        <v>4</v>
      </c>
      <c r="E347" s="46">
        <v>1</v>
      </c>
      <c r="F347" s="45"/>
      <c r="G347" s="27" t="s">
        <v>16</v>
      </c>
      <c r="H347" s="17">
        <v>317</v>
      </c>
      <c r="I347" s="44">
        <f>SUM(I348:I349)</f>
        <v>0</v>
      </c>
      <c r="J347" s="43">
        <f>SUM(J348:J349)</f>
        <v>0</v>
      </c>
      <c r="K347" s="42">
        <f>SUM(K348:K349)</f>
        <v>0</v>
      </c>
      <c r="L347" s="42">
        <f>SUM(L348:L349)</f>
        <v>0</v>
      </c>
    </row>
    <row r="348" spans="1:12" ht="15.75" hidden="1" customHeight="1" collapsed="1">
      <c r="A348" s="31">
        <v>3</v>
      </c>
      <c r="B348" s="31">
        <v>3</v>
      </c>
      <c r="C348" s="30">
        <v>2</v>
      </c>
      <c r="D348" s="29">
        <v>4</v>
      </c>
      <c r="E348" s="29">
        <v>1</v>
      </c>
      <c r="F348" s="28">
        <v>1</v>
      </c>
      <c r="G348" s="27" t="s">
        <v>15</v>
      </c>
      <c r="H348" s="17">
        <v>318</v>
      </c>
      <c r="I348" s="26">
        <v>0</v>
      </c>
      <c r="J348" s="26">
        <v>0</v>
      </c>
      <c r="K348" s="26">
        <v>0</v>
      </c>
      <c r="L348" s="26">
        <v>0</v>
      </c>
    </row>
    <row r="349" spans="1:12" hidden="1" collapsed="1">
      <c r="A349" s="31">
        <v>3</v>
      </c>
      <c r="B349" s="31">
        <v>3</v>
      </c>
      <c r="C349" s="30">
        <v>2</v>
      </c>
      <c r="D349" s="29">
        <v>4</v>
      </c>
      <c r="E349" s="29">
        <v>1</v>
      </c>
      <c r="F349" s="28">
        <v>2</v>
      </c>
      <c r="G349" s="27" t="s">
        <v>14</v>
      </c>
      <c r="H349" s="17">
        <v>319</v>
      </c>
      <c r="I349" s="26">
        <v>0</v>
      </c>
      <c r="J349" s="26">
        <v>0</v>
      </c>
      <c r="K349" s="26">
        <v>0</v>
      </c>
      <c r="L349" s="26">
        <v>0</v>
      </c>
    </row>
    <row r="350" spans="1:12" hidden="1" collapsed="1">
      <c r="A350" s="31">
        <v>3</v>
      </c>
      <c r="B350" s="31">
        <v>3</v>
      </c>
      <c r="C350" s="30">
        <v>2</v>
      </c>
      <c r="D350" s="29">
        <v>5</v>
      </c>
      <c r="E350" s="29"/>
      <c r="F350" s="28"/>
      <c r="G350" s="27" t="s">
        <v>13</v>
      </c>
      <c r="H350" s="17">
        <v>320</v>
      </c>
      <c r="I350" s="34">
        <f t="shared" ref="I350:L351" si="31">I351</f>
        <v>0</v>
      </c>
      <c r="J350" s="40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48">
        <v>3</v>
      </c>
      <c r="B351" s="48">
        <v>3</v>
      </c>
      <c r="C351" s="47">
        <v>2</v>
      </c>
      <c r="D351" s="46">
        <v>5</v>
      </c>
      <c r="E351" s="46">
        <v>1</v>
      </c>
      <c r="F351" s="45"/>
      <c r="G351" s="27" t="s">
        <v>13</v>
      </c>
      <c r="H351" s="17">
        <v>321</v>
      </c>
      <c r="I351" s="44">
        <f t="shared" si="31"/>
        <v>0</v>
      </c>
      <c r="J351" s="43">
        <f t="shared" si="31"/>
        <v>0</v>
      </c>
      <c r="K351" s="42">
        <f t="shared" si="31"/>
        <v>0</v>
      </c>
      <c r="L351" s="42">
        <f t="shared" si="31"/>
        <v>0</v>
      </c>
    </row>
    <row r="352" spans="1:12" hidden="1" collapsed="1">
      <c r="A352" s="31">
        <v>3</v>
      </c>
      <c r="B352" s="31">
        <v>3</v>
      </c>
      <c r="C352" s="30">
        <v>2</v>
      </c>
      <c r="D352" s="29">
        <v>5</v>
      </c>
      <c r="E352" s="29">
        <v>1</v>
      </c>
      <c r="F352" s="28">
        <v>1</v>
      </c>
      <c r="G352" s="27" t="s">
        <v>13</v>
      </c>
      <c r="H352" s="17">
        <v>322</v>
      </c>
      <c r="I352" s="33">
        <v>0</v>
      </c>
      <c r="J352" s="33">
        <v>0</v>
      </c>
      <c r="K352" s="33">
        <v>0</v>
      </c>
      <c r="L352" s="32">
        <v>0</v>
      </c>
    </row>
    <row r="353" spans="1:12" ht="16.5" hidden="1" customHeight="1" collapsed="1">
      <c r="A353" s="31">
        <v>3</v>
      </c>
      <c r="B353" s="31">
        <v>3</v>
      </c>
      <c r="C353" s="30">
        <v>2</v>
      </c>
      <c r="D353" s="29">
        <v>6</v>
      </c>
      <c r="E353" s="29"/>
      <c r="F353" s="28"/>
      <c r="G353" s="27" t="s">
        <v>12</v>
      </c>
      <c r="H353" s="17">
        <v>323</v>
      </c>
      <c r="I353" s="34">
        <f t="shared" ref="I353:L354" si="32">I354</f>
        <v>0</v>
      </c>
      <c r="J353" s="40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31">
        <v>3</v>
      </c>
      <c r="B354" s="31">
        <v>3</v>
      </c>
      <c r="C354" s="30">
        <v>2</v>
      </c>
      <c r="D354" s="29">
        <v>6</v>
      </c>
      <c r="E354" s="29">
        <v>1</v>
      </c>
      <c r="F354" s="28"/>
      <c r="G354" s="27" t="s">
        <v>12</v>
      </c>
      <c r="H354" s="17">
        <v>324</v>
      </c>
      <c r="I354" s="34">
        <f t="shared" si="32"/>
        <v>0</v>
      </c>
      <c r="J354" s="40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38">
        <v>3</v>
      </c>
      <c r="B355" s="38">
        <v>3</v>
      </c>
      <c r="C355" s="37">
        <v>2</v>
      </c>
      <c r="D355" s="36">
        <v>6</v>
      </c>
      <c r="E355" s="36">
        <v>1</v>
      </c>
      <c r="F355" s="35">
        <v>1</v>
      </c>
      <c r="G355" s="41" t="s">
        <v>12</v>
      </c>
      <c r="H355" s="17">
        <v>325</v>
      </c>
      <c r="I355" s="33">
        <v>0</v>
      </c>
      <c r="J355" s="33">
        <v>0</v>
      </c>
      <c r="K355" s="33">
        <v>0</v>
      </c>
      <c r="L355" s="32">
        <v>0</v>
      </c>
    </row>
    <row r="356" spans="1:12" ht="15" hidden="1" customHeight="1" collapsed="1">
      <c r="A356" s="31">
        <v>3</v>
      </c>
      <c r="B356" s="31">
        <v>3</v>
      </c>
      <c r="C356" s="30">
        <v>2</v>
      </c>
      <c r="D356" s="29">
        <v>7</v>
      </c>
      <c r="E356" s="29"/>
      <c r="F356" s="28"/>
      <c r="G356" s="27" t="s">
        <v>11</v>
      </c>
      <c r="H356" s="17">
        <v>326</v>
      </c>
      <c r="I356" s="34">
        <f>I357</f>
        <v>0</v>
      </c>
      <c r="J356" s="40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38">
        <v>3</v>
      </c>
      <c r="B357" s="38">
        <v>3</v>
      </c>
      <c r="C357" s="37">
        <v>2</v>
      </c>
      <c r="D357" s="36">
        <v>7</v>
      </c>
      <c r="E357" s="36">
        <v>1</v>
      </c>
      <c r="F357" s="35"/>
      <c r="G357" s="27" t="s">
        <v>11</v>
      </c>
      <c r="H357" s="17">
        <v>327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</row>
    <row r="358" spans="1:12" ht="27" hidden="1" customHeight="1" collapsed="1">
      <c r="A358" s="31">
        <v>3</v>
      </c>
      <c r="B358" s="31">
        <v>3</v>
      </c>
      <c r="C358" s="30">
        <v>2</v>
      </c>
      <c r="D358" s="29">
        <v>7</v>
      </c>
      <c r="E358" s="29">
        <v>1</v>
      </c>
      <c r="F358" s="28">
        <v>1</v>
      </c>
      <c r="G358" s="27" t="s">
        <v>10</v>
      </c>
      <c r="H358" s="17">
        <v>328</v>
      </c>
      <c r="I358" s="33">
        <v>0</v>
      </c>
      <c r="J358" s="33">
        <v>0</v>
      </c>
      <c r="K358" s="33">
        <v>0</v>
      </c>
      <c r="L358" s="32">
        <v>0</v>
      </c>
    </row>
    <row r="359" spans="1:12" ht="30" hidden="1" customHeight="1" collapsed="1">
      <c r="A359" s="31">
        <v>3</v>
      </c>
      <c r="B359" s="31">
        <v>3</v>
      </c>
      <c r="C359" s="30">
        <v>2</v>
      </c>
      <c r="D359" s="29">
        <v>7</v>
      </c>
      <c r="E359" s="29">
        <v>1</v>
      </c>
      <c r="F359" s="28">
        <v>2</v>
      </c>
      <c r="G359" s="27" t="s">
        <v>9</v>
      </c>
      <c r="H359" s="17">
        <v>329</v>
      </c>
      <c r="I359" s="26">
        <v>0</v>
      </c>
      <c r="J359" s="26">
        <v>0</v>
      </c>
      <c r="K359" s="26">
        <v>0</v>
      </c>
      <c r="L359" s="26">
        <v>0</v>
      </c>
    </row>
    <row r="360" spans="1:12" ht="18.75" customHeight="1">
      <c r="A360" s="25"/>
      <c r="B360" s="25"/>
      <c r="C360" s="24"/>
      <c r="D360" s="23"/>
      <c r="E360" s="22"/>
      <c r="F360" s="21"/>
      <c r="G360" s="20" t="s">
        <v>8</v>
      </c>
      <c r="H360" s="17">
        <v>330</v>
      </c>
      <c r="I360" s="19">
        <f>SUM(I30+I176)</f>
        <v>797248</v>
      </c>
      <c r="J360" s="19">
        <f>SUM(J30+J176)</f>
        <v>797248</v>
      </c>
      <c r="K360" s="19">
        <f>SUM(K30+K176)</f>
        <v>797248.77</v>
      </c>
      <c r="L360" s="19">
        <f>SUM(L30+L176)</f>
        <v>797248.77</v>
      </c>
    </row>
    <row r="361" spans="1:12" ht="18.75" customHeight="1">
      <c r="G361" s="18"/>
      <c r="H361" s="17"/>
      <c r="I361" s="16"/>
      <c r="J361" s="15"/>
      <c r="K361" s="15"/>
      <c r="L361" s="15"/>
    </row>
    <row r="362" spans="1:12" ht="18.75" customHeight="1">
      <c r="D362" s="7"/>
      <c r="E362" s="7"/>
      <c r="F362" s="9"/>
      <c r="G362" s="7" t="s">
        <v>7</v>
      </c>
      <c r="H362" s="11"/>
      <c r="I362" s="14"/>
      <c r="J362" s="15"/>
      <c r="K362" s="7" t="s">
        <v>6</v>
      </c>
      <c r="L362" s="14"/>
    </row>
    <row r="363" spans="1:12" ht="18.75" customHeight="1">
      <c r="A363" s="13"/>
      <c r="B363" s="13"/>
      <c r="C363" s="13"/>
      <c r="D363" s="12" t="s">
        <v>5</v>
      </c>
      <c r="E363" s="1"/>
      <c r="F363" s="1"/>
      <c r="G363" s="11"/>
      <c r="H363" s="11"/>
      <c r="I363" s="10" t="s">
        <v>1</v>
      </c>
      <c r="K363" s="439" t="s">
        <v>0</v>
      </c>
      <c r="L363" s="439"/>
    </row>
    <row r="364" spans="1:12" ht="15.75" customHeight="1">
      <c r="I364" s="8"/>
      <c r="K364" s="8"/>
      <c r="L364" s="8"/>
    </row>
    <row r="365" spans="1:12" ht="15.75" customHeight="1">
      <c r="D365" s="7"/>
      <c r="E365" s="7"/>
      <c r="F365" s="9"/>
      <c r="G365" s="7" t="s">
        <v>4</v>
      </c>
      <c r="I365" s="8"/>
      <c r="K365" s="7" t="s">
        <v>3</v>
      </c>
      <c r="L365" s="6"/>
    </row>
    <row r="366" spans="1:12" ht="26.25" customHeight="1">
      <c r="D366" s="437" t="s">
        <v>2</v>
      </c>
      <c r="E366" s="438"/>
      <c r="F366" s="438"/>
      <c r="G366" s="438"/>
      <c r="H366" s="5"/>
      <c r="I366" s="4" t="s">
        <v>1</v>
      </c>
      <c r="K366" s="439" t="s">
        <v>0</v>
      </c>
      <c r="L366" s="43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VISU BENDRA</vt:lpstr>
      <vt:lpstr>SB BENDRA</vt:lpstr>
      <vt:lpstr>SB DARZELIS </vt:lpstr>
      <vt:lpstr>SB DARZELIS 2 </vt:lpstr>
      <vt:lpstr>SB GIMNAZIJA</vt:lpstr>
      <vt:lpstr>SB GIMNAZIJA 2</vt:lpstr>
      <vt:lpstr>SB JUD IR PAS</vt:lpstr>
      <vt:lpstr>SB PEZAICIAI</vt:lpstr>
      <vt:lpstr>ML BENDRA</vt:lpstr>
      <vt:lpstr>ML DARZELIS</vt:lpstr>
      <vt:lpstr>ML GIMNAZIJA</vt:lpstr>
      <vt:lpstr>ML JUD IR PAS</vt:lpstr>
      <vt:lpstr>ML PEZAICIAI</vt:lpstr>
      <vt:lpstr>ML COVID BENDRAS</vt:lpstr>
      <vt:lpstr>VBD BENDRA</vt:lpstr>
      <vt:lpstr>VBD COVID BENDRA</vt:lpstr>
      <vt:lpstr>S BENDRA</vt:lpstr>
      <vt:lpstr>S DARZELIS</vt:lpstr>
      <vt:lpstr>S GIMNAZIJA</vt:lpstr>
      <vt:lpstr>S JUD IR PAS</vt:lpstr>
      <vt:lpstr>S PEZAICIAI</vt:lpstr>
      <vt:lpstr>9 Forma</vt:lpstr>
      <vt:lpstr>pazyma prie 9 formos</vt:lpstr>
      <vt:lpstr>Forma S7</vt:lpstr>
      <vt:lpstr>Pažyma apie pajamas už paslauga</vt:lpstr>
      <vt:lpstr>Pažyma sukauptų </vt:lpstr>
      <vt:lpstr>Pažyma sukauptų2</vt:lpstr>
      <vt:lpstr>Pažyma gautinų- gautų</vt:lpstr>
      <vt:lpstr>Pažyma gautų ir gautinų 2</vt:lpstr>
      <vt:lpstr>Kontigentai darzelis</vt:lpstr>
      <vt:lpstr>Kontigentai gimnazija</vt:lpstr>
      <vt:lpstr>Kontigentai jud ir paz</vt:lpstr>
      <vt:lpstr>Kontigentai Pez</vt:lpstr>
      <vt:lpstr>Tikslines lesos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Vartotojas</cp:lastModifiedBy>
  <cp:lastPrinted>2021-01-07T16:21:47Z</cp:lastPrinted>
  <dcterms:created xsi:type="dcterms:W3CDTF">2021-01-06T06:29:28Z</dcterms:created>
  <dcterms:modified xsi:type="dcterms:W3CDTF">2021-05-18T07:44:10Z</dcterms:modified>
</cp:coreProperties>
</file>